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36" windowWidth="14892" windowHeight="8964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'Položky'!$A$1:$K$47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<sst xmlns="http://schemas.openxmlformats.org/spreadsheetml/2006/main" count="205" uniqueCount="146">
  <si>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</si>
  <si>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</si>
  <si>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</si>
  <si>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</si>
  <si>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</si>
  <si>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</si>
  <si>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</si>
  <si>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</si>
  <si>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</si>
  <si>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</si>
  <si>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</si>
  <si>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</si>
  <si>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</si>
  <si>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</si>
  <si>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</si>
  <si>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</si>
  <si>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</si>
  <si>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</si>
  <si>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</si>
  <si>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</si>
  <si>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</si>
  <si>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</si>
  <si>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</si>
  <si>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</si>
  <si>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</si>
  <si>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</si>
  <si>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</si>
  <si>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</si>
  <si>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</si>
  <si>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</si>
  <si>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</si>
  <si>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</si>
  <si>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</si>
  <si>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</si>
  <si>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</si>
  <si>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</si>
  <si>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</si>
  <si>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</si>
  <si>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</si>
  <si>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</si>
  <si>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</si>
  <si>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</si>
  <si>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</si>
  <si>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</si>
  <si>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</si>
  <si>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</si>
  <si>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</si>
  <si>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</si>
  <si>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</si>
  <si>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</si>
  <si>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</si>
  <si>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</si>
  <si>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</si>
  <si>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</si>
  <si>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</si>
  <si>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</si>
  <si>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</si>
  <si>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</si>
  <si>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</si>
  <si>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</si>
  <si>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</si>
  <si>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</si>
  <si>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</si>
  <si>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</si>
  <si>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</si>
  <si>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</si>
  <si>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</si>
  <si>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</si>
  <si>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</si>
  <si>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</si>
  <si>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</si>
  <si>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</si>
  <si>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ks</t>
  </si>
  <si>
    <t>Celkem za</t>
  </si>
  <si>
    <t>Doplnění zeleně k VPC 13 a LBC v k.ú. Chotětov</t>
  </si>
  <si>
    <t>SO - 01 Doplňková zeleň k VPC 13</t>
  </si>
  <si>
    <t>184 80-2111.R00</t>
  </si>
  <si>
    <t>Chem. odplevelení před založ. postřikem, v rovině</t>
  </si>
  <si>
    <t>m2</t>
  </si>
  <si>
    <t>252-34002.A</t>
  </si>
  <si>
    <t>ROUNDUP BIAKTIV herbicid totální po 20 litrech</t>
  </si>
  <si>
    <t>l</t>
  </si>
  <si>
    <t>900,0*0,0006</t>
  </si>
  <si>
    <t>183 40-3112.R00</t>
  </si>
  <si>
    <t>Obdělání půdy oráním do 20 cm v rovině</t>
  </si>
  <si>
    <t>183 40-3151.R00</t>
  </si>
  <si>
    <t>Obdělání půdy smykováním, v rovině</t>
  </si>
  <si>
    <t>183 40-3152.R00</t>
  </si>
  <si>
    <t>Obdělání půdy vláčením, v rovině</t>
  </si>
  <si>
    <t>183 40-3161.R00</t>
  </si>
  <si>
    <t>Obdělání půdy válením, v rovině</t>
  </si>
  <si>
    <t>2*900,0</t>
  </si>
  <si>
    <t>180 40-1211.R00</t>
  </si>
  <si>
    <t>Založení trávníku lučního výsevem v rovině</t>
  </si>
  <si>
    <t>005 724801</t>
  </si>
  <si>
    <t>Travní směs</t>
  </si>
  <si>
    <t>kg</t>
  </si>
  <si>
    <t>900,0*0,02*1,03</t>
  </si>
  <si>
    <t>185 80-3111.R00</t>
  </si>
  <si>
    <t>Ošetření trávníku v rovině</t>
  </si>
  <si>
    <t>183 10-1113.R00</t>
  </si>
  <si>
    <t>Hloub. jamek bez výměny půdy do 0,05 m3, svah 1:5</t>
  </si>
  <si>
    <t>kus</t>
  </si>
  <si>
    <t>183 10-1114.R00</t>
  </si>
  <si>
    <t>Hloub. jamek bez výměny půdy do 0,125 m3, sv.1:5</t>
  </si>
  <si>
    <t>184 10-2211.R00</t>
  </si>
  <si>
    <t>Výsadba keře bez balu výšky do 1 m, v rovině</t>
  </si>
  <si>
    <t>026 900001</t>
  </si>
  <si>
    <t>Dodávka keřů prostokořenných</t>
  </si>
  <si>
    <t>104,0*1,05</t>
  </si>
  <si>
    <t>184 20-1111.R00</t>
  </si>
  <si>
    <t>Výsadba stromu při výšce kmene do 1,8 m, v rovině</t>
  </si>
  <si>
    <t>026 900002</t>
  </si>
  <si>
    <t>Dodávka stromků prostokořenných v. do 150 cm</t>
  </si>
  <si>
    <t>53*1,05</t>
  </si>
  <si>
    <t>184 80-1121.R00</t>
  </si>
  <si>
    <t>Ošetřování vysazených dřevin soliterních, v rovině</t>
  </si>
  <si>
    <t>104+53</t>
  </si>
  <si>
    <t>005 724802</t>
  </si>
  <si>
    <t>Silvamix ( tableta )</t>
  </si>
  <si>
    <t>104*0,5+53*1</t>
  </si>
  <si>
    <t>184 90-1111.R00</t>
  </si>
  <si>
    <t>Osazení kůlů k dřevině s uvázáním, dl. kůlů do 2 m</t>
  </si>
  <si>
    <t>104*1+53*3</t>
  </si>
  <si>
    <t>052 900002</t>
  </si>
  <si>
    <t>Kůly ke keřům - označník</t>
  </si>
  <si>
    <t>104*1,01</t>
  </si>
  <si>
    <t>608-50011</t>
  </si>
  <si>
    <t>Kůl vyvazovací impregnovaný 200 x 8 cm</t>
  </si>
  <si>
    <t>53*3*1,01</t>
  </si>
  <si>
    <t>608-50030</t>
  </si>
  <si>
    <t>Příčka spojovací ke kůlům impregnovaná 50 x 8 cm</t>
  </si>
  <si>
    <t>005 99 9001</t>
  </si>
  <si>
    <t>Úvazek pružný</t>
  </si>
  <si>
    <t>m</t>
  </si>
  <si>
    <t>184 80-4112.R00</t>
  </si>
  <si>
    <t>Ochrana dřevin před okusem z drát.pletiva v rovině</t>
  </si>
  <si>
    <t>184 92-1096.R00</t>
  </si>
  <si>
    <t>Mulčování rostlin tl. do 0,15 m rovina</t>
  </si>
  <si>
    <t>99</t>
  </si>
  <si>
    <t>Staveništní přesun hmot</t>
  </si>
  <si>
    <t>998 23-1311.R00</t>
  </si>
  <si>
    <t>Přesun hmot pro sadovnické a krajin. úpravy do 5km</t>
  </si>
  <si>
    <t>t</t>
  </si>
  <si>
    <t>Zařízení staveniště</t>
  </si>
  <si>
    <t>ČR-MZe, PÚ Mladá Boleslav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</si>
</sst>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0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4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70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3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20" fillId="0" borderId="0" xfId="0" applyNumberFormat="1" applyFont="1" applyAlignment="1">
      <alignment horizontal="centerContinuous"/>
    </xf>
    <xf numFmtId="49" fontId="1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1" fillId="0" borderId="63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/>
    </xf>
    <xf numFmtId="4" fontId="22" fillId="0" borderId="41" xfId="0" applyNumberFormat="1" applyFont="1" applyFill="1" applyBorder="1" applyAlignment="1">
      <alignment horizontal="right"/>
    </xf>
    <xf numFmtId="4" fontId="22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1" fillId="0" borderId="47" xfId="0" applyNumberFormat="1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64" xfId="46" applyNumberFormat="1" applyFont="1" applyFill="1" applyBorder="1">
      <alignment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25" xfId="46" applyNumberFormat="1" applyFont="1" applyFill="1" applyBorder="1" applyAlignment="1">
      <alignment horizontal="center"/>
      <protection/>
    </xf>
    <xf numFmtId="0" fontId="22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1" fillId="0" borderId="67" xfId="46" applyFont="1" applyFill="1" applyBorder="1" applyAlignment="1">
      <alignment horizontal="center"/>
      <protection/>
    </xf>
    <xf numFmtId="49" fontId="1" fillId="0" borderId="67" xfId="46" applyNumberFormat="1" applyFont="1" applyFill="1" applyBorder="1" applyAlignment="1">
      <alignment horizontal="left"/>
      <protection/>
    </xf>
    <xf numFmtId="0" fontId="1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9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3" fillId="0" borderId="69" xfId="46" applyNumberFormat="1" applyFont="1" applyFill="1" applyBorder="1" applyAlignment="1">
      <alignment horizontal="left"/>
      <protection/>
    </xf>
    <xf numFmtId="0" fontId="3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1" fillId="0" borderId="69" xfId="46" applyNumberFormat="1" applyFont="1" applyFill="1" applyBorder="1">
      <alignment/>
      <protection/>
    </xf>
    <xf numFmtId="0" fontId="1" fillId="0" borderId="69" xfId="46" applyFont="1" applyFill="1" applyBorder="1">
      <alignment/>
      <protection/>
    </xf>
    <xf numFmtId="169" fontId="1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9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75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74</v>
      </c>
      <c r="D6" s="11"/>
      <c r="E6" s="11"/>
      <c r="F6" s="19"/>
      <c r="G6" s="13"/>
    </row>
    <row r="7" spans="1:9" ht="12.75">
      <c r="A7" s="14" t="s">
        <v>8</v>
      </c>
      <c r="B7" s="16"/>
      <c r="C7" s="20"/>
      <c r="D7" s="21"/>
      <c r="E7" s="22" t="s">
        <v>9</v>
      </c>
      <c r="F7" s="23"/>
      <c r="G7" s="24">
        <v>0</v>
      </c>
      <c r="H7" s="25"/>
      <c r="I7" s="25"/>
    </row>
    <row r="8" spans="1:7" ht="12.75">
      <c r="A8" s="14" t="s">
        <v>10</v>
      </c>
      <c r="B8" s="16"/>
      <c r="C8" s="20" t="s">
        <v>145</v>
      </c>
      <c r="D8" s="21"/>
      <c r="E8" s="17" t="s">
        <v>11</v>
      </c>
      <c r="F8" s="16"/>
      <c r="G8" s="26">
        <f>IF(PocetMJ=0,,ROUND((F30+F32)/PocetMJ,1))</f>
        <v>0</v>
      </c>
    </row>
    <row r="9" spans="1:7" ht="12.75">
      <c r="A9" s="27" t="s">
        <v>12</v>
      </c>
      <c r="B9" s="28"/>
      <c r="C9" s="28"/>
      <c r="D9" s="28"/>
      <c r="E9" s="29" t="s">
        <v>13</v>
      </c>
      <c r="F9" s="28"/>
      <c r="G9" s="30"/>
    </row>
    <row r="10" spans="1:57" ht="12.75">
      <c r="A10" s="31" t="s">
        <v>14</v>
      </c>
      <c r="B10" s="32"/>
      <c r="C10" s="32"/>
      <c r="D10" s="32"/>
      <c r="E10" s="12" t="s">
        <v>15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16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17</v>
      </c>
      <c r="B13" s="42"/>
      <c r="C13" s="43"/>
      <c r="D13" s="44" t="s">
        <v>18</v>
      </c>
      <c r="E13" s="45"/>
      <c r="F13" s="45"/>
      <c r="G13" s="43"/>
    </row>
    <row r="14" spans="1:7" ht="15.75" customHeight="1">
      <c r="A14" s="46"/>
      <c r="B14" s="47" t="s">
        <v>19</v>
      </c>
      <c r="C14" s="48">
        <f>Dodavka</f>
        <v>0</v>
      </c>
      <c r="D14" s="49" t="str">
        <f>Rekapitulace!A14</f>
        <v>Zařízení staveniště</v>
      </c>
      <c r="E14" s="50"/>
      <c r="F14" s="51"/>
      <c r="G14" s="48">
        <f>Rekapitulace!I14</f>
        <v>0</v>
      </c>
    </row>
    <row r="15" spans="1:7" ht="15.75" customHeight="1">
      <c r="A15" s="46" t="s">
        <v>20</v>
      </c>
      <c r="B15" s="47" t="s">
        <v>21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22</v>
      </c>
      <c r="B16" s="47" t="s">
        <v>23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24</v>
      </c>
      <c r="B17" s="47" t="s">
        <v>25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26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27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28</v>
      </c>
      <c r="B21" s="32"/>
      <c r="C21" s="48">
        <f>C18+C20</f>
        <v>0</v>
      </c>
      <c r="D21" s="27" t="s">
        <v>29</v>
      </c>
      <c r="E21" s="52"/>
      <c r="F21" s="53"/>
      <c r="G21" s="48">
        <f>G22-SUM(G14:G20)</f>
        <v>0</v>
      </c>
    </row>
    <row r="22" spans="1:7" ht="15.75" customHeight="1" thickBot="1">
      <c r="A22" s="27" t="s">
        <v>30</v>
      </c>
      <c r="B22" s="28"/>
      <c r="C22" s="57">
        <f>C21+G22</f>
        <v>0</v>
      </c>
      <c r="D22" s="58" t="s">
        <v>31</v>
      </c>
      <c r="E22" s="59"/>
      <c r="F22" s="60"/>
      <c r="G22" s="48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31" t="s">
        <v>36</v>
      </c>
      <c r="B25" s="61"/>
      <c r="C25" s="12" t="s">
        <v>36</v>
      </c>
      <c r="D25" s="32"/>
      <c r="E25" s="12" t="s">
        <v>36</v>
      </c>
      <c r="F25" s="32"/>
      <c r="G25" s="13"/>
    </row>
    <row r="26" spans="1:7" ht="12.75">
      <c r="A26" s="31"/>
      <c r="B26" s="62"/>
      <c r="C26" s="12" t="s">
        <v>37</v>
      </c>
      <c r="D26" s="32"/>
      <c r="E26" s="12" t="s">
        <v>38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39</v>
      </c>
      <c r="B29" s="16"/>
      <c r="C29" s="63">
        <v>0</v>
      </c>
      <c r="D29" s="16" t="s">
        <v>40</v>
      </c>
      <c r="E29" s="17"/>
      <c r="F29" s="64">
        <v>0</v>
      </c>
      <c r="G29" s="18"/>
    </row>
    <row r="30" spans="1:7" ht="12.75">
      <c r="A30" s="14" t="s">
        <v>39</v>
      </c>
      <c r="B30" s="16"/>
      <c r="C30" s="63">
        <v>14</v>
      </c>
      <c r="D30" s="16" t="s">
        <v>40</v>
      </c>
      <c r="E30" s="17"/>
      <c r="F30" s="64">
        <v>0</v>
      </c>
      <c r="G30" s="18"/>
    </row>
    <row r="31" spans="1:7" ht="12.75">
      <c r="A31" s="14" t="s">
        <v>41</v>
      </c>
      <c r="B31" s="16"/>
      <c r="C31" s="63">
        <v>14</v>
      </c>
      <c r="D31" s="16" t="s">
        <v>40</v>
      </c>
      <c r="E31" s="17"/>
      <c r="F31" s="65">
        <f>ROUND(PRODUCT(F30,C31/100),0)</f>
        <v>0</v>
      </c>
      <c r="G31" s="30"/>
    </row>
    <row r="32" spans="1:7" ht="12.75">
      <c r="A32" s="14" t="s">
        <v>39</v>
      </c>
      <c r="B32" s="16"/>
      <c r="C32" s="63">
        <v>20</v>
      </c>
      <c r="D32" s="16" t="s">
        <v>40</v>
      </c>
      <c r="E32" s="17"/>
      <c r="F32" s="64">
        <v>0</v>
      </c>
      <c r="G32" s="18"/>
    </row>
    <row r="33" spans="1:7" ht="12.75">
      <c r="A33" s="14" t="s">
        <v>41</v>
      </c>
      <c r="B33" s="16"/>
      <c r="C33" s="63">
        <v>20</v>
      </c>
      <c r="D33" s="16" t="s">
        <v>40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ROUND(SUM(F30:F33),0)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6"/>
  <sheetViews>
    <sheetView workbookViewId="0" topLeftCell="A1">
      <selection activeCell="H15" sqref="H15:I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Doplnění zeleně k VPC 13 a LBC v k.ú. Chotětov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SO - 01 Doplňková zeleň k VPC 13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45</v>
      </c>
      <c r="C6" s="93"/>
      <c r="D6" s="94"/>
      <c r="E6" s="95" t="s">
        <v>46</v>
      </c>
      <c r="F6" s="96" t="s">
        <v>47</v>
      </c>
      <c r="G6" s="96" t="s">
        <v>48</v>
      </c>
      <c r="H6" s="96" t="s">
        <v>49</v>
      </c>
      <c r="I6" s="97" t="s">
        <v>27</v>
      </c>
    </row>
    <row r="7" spans="1:9" s="32" customFormat="1" ht="12.75">
      <c r="A7" s="198" t="str">
        <f>Položky!B7</f>
        <v>1</v>
      </c>
      <c r="B7" s="98" t="str">
        <f>Položky!C7</f>
        <v>Zemní práce</v>
      </c>
      <c r="C7" s="99"/>
      <c r="D7" s="100"/>
      <c r="E7" s="199">
        <f>Položky!BC44</f>
        <v>0</v>
      </c>
      <c r="F7" s="200">
        <f>Položky!BD44</f>
        <v>0</v>
      </c>
      <c r="G7" s="200">
        <f>Položky!BE44</f>
        <v>0</v>
      </c>
      <c r="H7" s="200">
        <f>Položky!BF44</f>
        <v>0</v>
      </c>
      <c r="I7" s="201">
        <f>Položky!BG44</f>
        <v>0</v>
      </c>
    </row>
    <row r="8" spans="1:9" s="32" customFormat="1" ht="13.5" thickBot="1">
      <c r="A8" s="198" t="str">
        <f>Položky!B45</f>
        <v>99</v>
      </c>
      <c r="B8" s="98" t="str">
        <f>Položky!C45</f>
        <v>Staveništní přesun hmot</v>
      </c>
      <c r="C8" s="99"/>
      <c r="D8" s="100"/>
      <c r="E8" s="199">
        <f>Položky!BC47</f>
        <v>0</v>
      </c>
      <c r="F8" s="200">
        <f>Položky!BD47</f>
        <v>0</v>
      </c>
      <c r="G8" s="200">
        <f>Položky!BE47</f>
        <v>0</v>
      </c>
      <c r="H8" s="200">
        <f>Položky!BF47</f>
        <v>0</v>
      </c>
      <c r="I8" s="201">
        <f>Položky!BG47</f>
        <v>0</v>
      </c>
    </row>
    <row r="9" spans="1:9" s="106" customFormat="1" ht="13.5" thickBot="1">
      <c r="A9" s="101"/>
      <c r="B9" s="93" t="s">
        <v>50</v>
      </c>
      <c r="C9" s="93"/>
      <c r="D9" s="102"/>
      <c r="E9" s="103">
        <f>SUM(E7:E8)</f>
        <v>0</v>
      </c>
      <c r="F9" s="104">
        <f>SUM(F7:F8)</f>
        <v>0</v>
      </c>
      <c r="G9" s="104">
        <f>SUM(G7:G8)</f>
        <v>0</v>
      </c>
      <c r="H9" s="104">
        <f>SUM(H7:H8)</f>
        <v>0</v>
      </c>
      <c r="I9" s="105">
        <f>SUM(I7:I8)</f>
        <v>0</v>
      </c>
    </row>
    <row r="10" spans="1:9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57" ht="19.5" customHeight="1">
      <c r="A11" s="107" t="s">
        <v>51</v>
      </c>
      <c r="B11" s="107"/>
      <c r="C11" s="107"/>
      <c r="D11" s="107"/>
      <c r="E11" s="107"/>
      <c r="F11" s="107"/>
      <c r="G11" s="108"/>
      <c r="H11" s="107"/>
      <c r="I11" s="107"/>
      <c r="BA11" s="33"/>
      <c r="BB11" s="33"/>
      <c r="BC11" s="33"/>
      <c r="BD11" s="33"/>
      <c r="BE11" s="33"/>
    </row>
    <row r="12" spans="1:9" ht="13.5" thickBot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2.75">
      <c r="A13" s="110" t="s">
        <v>52</v>
      </c>
      <c r="B13" s="111"/>
      <c r="C13" s="111"/>
      <c r="D13" s="112"/>
      <c r="E13" s="113" t="s">
        <v>53</v>
      </c>
      <c r="F13" s="114" t="s">
        <v>54</v>
      </c>
      <c r="G13" s="115" t="s">
        <v>55</v>
      </c>
      <c r="H13" s="116"/>
      <c r="I13" s="117" t="s">
        <v>53</v>
      </c>
    </row>
    <row r="14" spans="1:53" ht="12.75">
      <c r="A14" s="118" t="s">
        <v>144</v>
      </c>
      <c r="B14" s="119"/>
      <c r="C14" s="119"/>
      <c r="D14" s="120"/>
      <c r="E14" s="121"/>
      <c r="F14" s="122">
        <v>0</v>
      </c>
      <c r="G14" s="123">
        <f>CHOOSE(BA14+1,HSV+PSV,HSV+PSV+Mont,HSV+PSV+Dodavka+Mont,HSV,PSV,Mont,Dodavka,Mont+Dodavka,0)</f>
        <v>0</v>
      </c>
      <c r="H14" s="124"/>
      <c r="I14" s="125">
        <f>E14+F14*G14/100</f>
        <v>0</v>
      </c>
      <c r="BA14">
        <v>0</v>
      </c>
    </row>
    <row r="15" spans="1:9" ht="13.5" thickBot="1">
      <c r="A15" s="126"/>
      <c r="B15" s="127" t="s">
        <v>56</v>
      </c>
      <c r="C15" s="128"/>
      <c r="D15" s="129"/>
      <c r="E15" s="130"/>
      <c r="F15" s="131"/>
      <c r="G15" s="131"/>
      <c r="H15" s="132">
        <f>SUM(I14:I14)</f>
        <v>0</v>
      </c>
      <c r="I15" s="133"/>
    </row>
    <row r="17" spans="2:9" ht="12.75">
      <c r="B17" s="106"/>
      <c r="F17" s="134"/>
      <c r="G17" s="135"/>
      <c r="H17" s="135"/>
      <c r="I17" s="136"/>
    </row>
    <row r="18" spans="6:9" ht="12.75">
      <c r="F18" s="134"/>
      <c r="G18" s="135"/>
      <c r="H18" s="135"/>
      <c r="I18" s="136"/>
    </row>
    <row r="19" spans="6:9" ht="12.75">
      <c r="F19" s="134"/>
      <c r="G19" s="135"/>
      <c r="H19" s="135"/>
      <c r="I19" s="136"/>
    </row>
    <row r="20" spans="6:9" ht="12.75">
      <c r="F20" s="134"/>
      <c r="G20" s="135"/>
      <c r="H20" s="135"/>
      <c r="I20" s="136"/>
    </row>
    <row r="21" spans="6:9" ht="12.75">
      <c r="F21" s="134"/>
      <c r="G21" s="135"/>
      <c r="H21" s="135"/>
      <c r="I21" s="136"/>
    </row>
    <row r="22" spans="6:9" ht="12.75">
      <c r="F22" s="134"/>
      <c r="G22" s="135"/>
      <c r="H22" s="135"/>
      <c r="I22" s="136"/>
    </row>
    <row r="23" spans="6:9" ht="12.75">
      <c r="F23" s="134"/>
      <c r="G23" s="135"/>
      <c r="H23" s="135"/>
      <c r="I23" s="136"/>
    </row>
    <row r="24" spans="6:9" ht="12.75">
      <c r="F24" s="134"/>
      <c r="G24" s="135"/>
      <c r="H24" s="135"/>
      <c r="I24" s="136"/>
    </row>
    <row r="25" spans="6:9" ht="12.75"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</sheetData>
  <sheetProtection/>
  <mergeCells count="4">
    <mergeCell ref="H15:I1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114"/>
  <sheetViews>
    <sheetView showGridLines="0" showZeros="0" zoomScale="80" zoomScaleNormal="80" workbookViewId="0" topLeftCell="A1">
      <selection activeCell="A47" sqref="A47:IV49"/>
    </sheetView>
  </sheetViews>
  <sheetFormatPr defaultColWidth="9.00390625" defaultRowHeight="12.75"/>
  <cols>
    <col min="1" max="1" width="4.50390625" style="138" customWidth="1"/>
    <col min="2" max="2" width="14.125" style="138" customWidth="1"/>
    <col min="3" max="3" width="47.50390625" style="138" customWidth="1"/>
    <col min="4" max="4" width="5.50390625" style="138" customWidth="1"/>
    <col min="5" max="5" width="10.00390625" style="192" customWidth="1"/>
    <col min="6" max="6" width="11.375" style="138" customWidth="1"/>
    <col min="7" max="7" width="16.125" style="138" customWidth="1"/>
    <col min="8" max="8" width="13.125" style="138" customWidth="1"/>
    <col min="9" max="9" width="14.50390625" style="138" customWidth="1"/>
    <col min="10" max="10" width="13.125" style="138" customWidth="1"/>
    <col min="11" max="11" width="13.50390625" style="138" customWidth="1"/>
    <col min="12" max="16384" width="9.125" style="138" customWidth="1"/>
  </cols>
  <sheetData>
    <row r="1" spans="1:9" ht="15">
      <c r="A1" s="137" t="s">
        <v>57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5</v>
      </c>
      <c r="B3" s="77"/>
      <c r="C3" s="78" t="str">
        <f>CONCATENATE(cislostavby," ",nazevstavby)</f>
        <v> Doplnění zeleně k VPC 13 a LBC v k.ú. Chotětov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1</v>
      </c>
      <c r="B4" s="85"/>
      <c r="C4" s="86" t="str">
        <f>CONCATENATE(cisloobjektu," ",nazevobjektu)</f>
        <v> SO - 01 Doplňková zeleň k VPC 13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  <c r="H6" s="157" t="s">
        <v>65</v>
      </c>
      <c r="I6" s="157" t="s">
        <v>66</v>
      </c>
      <c r="J6" s="157" t="s">
        <v>67</v>
      </c>
      <c r="K6" s="157" t="s">
        <v>68</v>
      </c>
    </row>
    <row r="7" spans="1:17" ht="12.75">
      <c r="A7" s="158" t="s">
        <v>69</v>
      </c>
      <c r="B7" s="159" t="s">
        <v>70</v>
      </c>
      <c r="C7" s="160" t="s">
        <v>71</v>
      </c>
      <c r="D7" s="161"/>
      <c r="E7" s="162"/>
      <c r="F7" s="162"/>
      <c r="G7" s="163"/>
      <c r="H7" s="164"/>
      <c r="I7" s="164"/>
      <c r="J7" s="164"/>
      <c r="K7" s="164"/>
      <c r="Q7" s="165">
        <v>1</v>
      </c>
    </row>
    <row r="8" spans="1:59" ht="12.75">
      <c r="A8" s="166">
        <v>1</v>
      </c>
      <c r="B8" s="167" t="s">
        <v>76</v>
      </c>
      <c r="C8" s="168" t="s">
        <v>77</v>
      </c>
      <c r="D8" s="169" t="s">
        <v>78</v>
      </c>
      <c r="E8" s="170">
        <v>900</v>
      </c>
      <c r="F8" s="170">
        <v>0</v>
      </c>
      <c r="G8" s="171">
        <f>E8*F8</f>
        <v>0</v>
      </c>
      <c r="H8" s="172">
        <v>0</v>
      </c>
      <c r="I8" s="172">
        <f>E8*H8</f>
        <v>0</v>
      </c>
      <c r="J8" s="172">
        <v>0</v>
      </c>
      <c r="K8" s="172">
        <f>E8*J8</f>
        <v>0</v>
      </c>
      <c r="Q8" s="165">
        <v>2</v>
      </c>
      <c r="AA8" s="138">
        <v>12</v>
      </c>
      <c r="AB8" s="138">
        <v>0</v>
      </c>
      <c r="AC8" s="138">
        <v>1</v>
      </c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59" ht="12.75">
      <c r="A9" s="166">
        <v>2</v>
      </c>
      <c r="B9" s="167" t="s">
        <v>79</v>
      </c>
      <c r="C9" s="168" t="s">
        <v>80</v>
      </c>
      <c r="D9" s="169" t="s">
        <v>81</v>
      </c>
      <c r="E9" s="170">
        <v>0.54</v>
      </c>
      <c r="F9" s="170">
        <v>0</v>
      </c>
      <c r="G9" s="171">
        <f>E9*F9</f>
        <v>0</v>
      </c>
      <c r="H9" s="172">
        <v>0.001</v>
      </c>
      <c r="I9" s="172">
        <f>E9*H9</f>
        <v>0.00054</v>
      </c>
      <c r="J9" s="172">
        <v>0</v>
      </c>
      <c r="K9" s="172">
        <f>E9*J9</f>
        <v>0</v>
      </c>
      <c r="Q9" s="165">
        <v>2</v>
      </c>
      <c r="AA9" s="138">
        <v>12</v>
      </c>
      <c r="AB9" s="138">
        <v>1</v>
      </c>
      <c r="AC9" s="138">
        <v>2</v>
      </c>
      <c r="BB9" s="138">
        <v>1</v>
      </c>
      <c r="BC9" s="138">
        <f>IF(BB9=1,G9,0)</f>
        <v>0</v>
      </c>
      <c r="BD9" s="138">
        <f>IF(BB9=2,G9,0)</f>
        <v>0</v>
      </c>
      <c r="BE9" s="138">
        <f>IF(BB9=3,G9,0)</f>
        <v>0</v>
      </c>
      <c r="BF9" s="138">
        <f>IF(BB9=4,G9,0)</f>
        <v>0</v>
      </c>
      <c r="BG9" s="138">
        <f>IF(BB9=5,G9,0)</f>
        <v>0</v>
      </c>
    </row>
    <row r="10" spans="1:17" ht="12.75">
      <c r="A10" s="173"/>
      <c r="B10" s="174"/>
      <c r="C10" s="175" t="s">
        <v>82</v>
      </c>
      <c r="D10" s="176"/>
      <c r="E10" s="177">
        <v>0.54</v>
      </c>
      <c r="F10" s="178"/>
      <c r="G10" s="179"/>
      <c r="H10" s="180"/>
      <c r="I10" s="180"/>
      <c r="J10" s="180"/>
      <c r="K10" s="180"/>
      <c r="M10" s="138" t="s">
        <v>82</v>
      </c>
      <c r="O10" s="181"/>
      <c r="Q10" s="165"/>
    </row>
    <row r="11" spans="1:59" ht="12.75">
      <c r="A11" s="166">
        <v>3</v>
      </c>
      <c r="B11" s="167" t="s">
        <v>83</v>
      </c>
      <c r="C11" s="168" t="s">
        <v>84</v>
      </c>
      <c r="D11" s="169" t="s">
        <v>78</v>
      </c>
      <c r="E11" s="170">
        <v>900</v>
      </c>
      <c r="F11" s="170">
        <v>0</v>
      </c>
      <c r="G11" s="171">
        <f>E11*F11</f>
        <v>0</v>
      </c>
      <c r="H11" s="172">
        <v>0</v>
      </c>
      <c r="I11" s="172">
        <f>E11*H11</f>
        <v>0</v>
      </c>
      <c r="J11" s="172">
        <v>0</v>
      </c>
      <c r="K11" s="172">
        <f>E11*J11</f>
        <v>0</v>
      </c>
      <c r="Q11" s="165">
        <v>2</v>
      </c>
      <c r="AA11" s="138">
        <v>12</v>
      </c>
      <c r="AB11" s="138">
        <v>0</v>
      </c>
      <c r="AC11" s="138">
        <v>3</v>
      </c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59" ht="12.75">
      <c r="A12" s="166">
        <v>4</v>
      </c>
      <c r="B12" s="167" t="s">
        <v>85</v>
      </c>
      <c r="C12" s="168" t="s">
        <v>86</v>
      </c>
      <c r="D12" s="169" t="s">
        <v>78</v>
      </c>
      <c r="E12" s="170">
        <v>900</v>
      </c>
      <c r="F12" s="170">
        <v>0</v>
      </c>
      <c r="G12" s="171">
        <f>E12*F12</f>
        <v>0</v>
      </c>
      <c r="H12" s="172">
        <v>0</v>
      </c>
      <c r="I12" s="172">
        <f>E12*H12</f>
        <v>0</v>
      </c>
      <c r="J12" s="172">
        <v>0</v>
      </c>
      <c r="K12" s="172">
        <f>E12*J12</f>
        <v>0</v>
      </c>
      <c r="Q12" s="165">
        <v>2</v>
      </c>
      <c r="AA12" s="138">
        <v>12</v>
      </c>
      <c r="AB12" s="138">
        <v>0</v>
      </c>
      <c r="AC12" s="138">
        <v>4</v>
      </c>
      <c r="BB12" s="138">
        <v>1</v>
      </c>
      <c r="BC12" s="138">
        <f>IF(BB12=1,G12,0)</f>
        <v>0</v>
      </c>
      <c r="BD12" s="138">
        <f>IF(BB12=2,G12,0)</f>
        <v>0</v>
      </c>
      <c r="BE12" s="138">
        <f>IF(BB12=3,G12,0)</f>
        <v>0</v>
      </c>
      <c r="BF12" s="138">
        <f>IF(BB12=4,G12,0)</f>
        <v>0</v>
      </c>
      <c r="BG12" s="138">
        <f>IF(BB12=5,G12,0)</f>
        <v>0</v>
      </c>
    </row>
    <row r="13" spans="1:59" ht="12.75">
      <c r="A13" s="166">
        <v>5</v>
      </c>
      <c r="B13" s="167" t="s">
        <v>87</v>
      </c>
      <c r="C13" s="168" t="s">
        <v>88</v>
      </c>
      <c r="D13" s="169" t="s">
        <v>78</v>
      </c>
      <c r="E13" s="170">
        <v>900</v>
      </c>
      <c r="F13" s="170">
        <v>0</v>
      </c>
      <c r="G13" s="171">
        <f>E13*F13</f>
        <v>0</v>
      </c>
      <c r="H13" s="172">
        <v>0</v>
      </c>
      <c r="I13" s="172">
        <f>E13*H13</f>
        <v>0</v>
      </c>
      <c r="J13" s="172">
        <v>0</v>
      </c>
      <c r="K13" s="172">
        <f>E13*J13</f>
        <v>0</v>
      </c>
      <c r="Q13" s="165">
        <v>2</v>
      </c>
      <c r="AA13" s="138">
        <v>12</v>
      </c>
      <c r="AB13" s="138">
        <v>0</v>
      </c>
      <c r="AC13" s="138">
        <v>5</v>
      </c>
      <c r="BB13" s="138">
        <v>1</v>
      </c>
      <c r="BC13" s="138">
        <f>IF(BB13=1,G13,0)</f>
        <v>0</v>
      </c>
      <c r="BD13" s="138">
        <f>IF(BB13=2,G13,0)</f>
        <v>0</v>
      </c>
      <c r="BE13" s="138">
        <f>IF(BB13=3,G13,0)</f>
        <v>0</v>
      </c>
      <c r="BF13" s="138">
        <f>IF(BB13=4,G13,0)</f>
        <v>0</v>
      </c>
      <c r="BG13" s="138">
        <f>IF(BB13=5,G13,0)</f>
        <v>0</v>
      </c>
    </row>
    <row r="14" spans="1:59" ht="12.75">
      <c r="A14" s="166">
        <v>6</v>
      </c>
      <c r="B14" s="167" t="s">
        <v>89</v>
      </c>
      <c r="C14" s="168" t="s">
        <v>90</v>
      </c>
      <c r="D14" s="169" t="s">
        <v>78</v>
      </c>
      <c r="E14" s="170">
        <v>1800</v>
      </c>
      <c r="F14" s="170">
        <v>0</v>
      </c>
      <c r="G14" s="171">
        <f>E14*F14</f>
        <v>0</v>
      </c>
      <c r="H14" s="172">
        <v>0</v>
      </c>
      <c r="I14" s="172">
        <f>E14*H14</f>
        <v>0</v>
      </c>
      <c r="J14" s="172">
        <v>0</v>
      </c>
      <c r="K14" s="172">
        <f>E14*J14</f>
        <v>0</v>
      </c>
      <c r="Q14" s="165">
        <v>2</v>
      </c>
      <c r="AA14" s="138">
        <v>12</v>
      </c>
      <c r="AB14" s="138">
        <v>0</v>
      </c>
      <c r="AC14" s="138">
        <v>6</v>
      </c>
      <c r="BB14" s="138">
        <v>1</v>
      </c>
      <c r="BC14" s="138">
        <f>IF(BB14=1,G14,0)</f>
        <v>0</v>
      </c>
      <c r="BD14" s="138">
        <f>IF(BB14=2,G14,0)</f>
        <v>0</v>
      </c>
      <c r="BE14" s="138">
        <f>IF(BB14=3,G14,0)</f>
        <v>0</v>
      </c>
      <c r="BF14" s="138">
        <f>IF(BB14=4,G14,0)</f>
        <v>0</v>
      </c>
      <c r="BG14" s="138">
        <f>IF(BB14=5,G14,0)</f>
        <v>0</v>
      </c>
    </row>
    <row r="15" spans="1:17" ht="12.75">
      <c r="A15" s="173"/>
      <c r="B15" s="174"/>
      <c r="C15" s="175" t="s">
        <v>91</v>
      </c>
      <c r="D15" s="176"/>
      <c r="E15" s="177">
        <v>1800</v>
      </c>
      <c r="F15" s="178"/>
      <c r="G15" s="179"/>
      <c r="H15" s="180"/>
      <c r="I15" s="180"/>
      <c r="J15" s="180"/>
      <c r="K15" s="180"/>
      <c r="M15" s="138" t="s">
        <v>91</v>
      </c>
      <c r="O15" s="181"/>
      <c r="Q15" s="165"/>
    </row>
    <row r="16" spans="1:59" ht="12.75">
      <c r="A16" s="166">
        <v>7</v>
      </c>
      <c r="B16" s="167" t="s">
        <v>92</v>
      </c>
      <c r="C16" s="168" t="s">
        <v>93</v>
      </c>
      <c r="D16" s="169" t="s">
        <v>78</v>
      </c>
      <c r="E16" s="170">
        <v>900</v>
      </c>
      <c r="F16" s="170">
        <v>0</v>
      </c>
      <c r="G16" s="171">
        <f>E16*F16</f>
        <v>0</v>
      </c>
      <c r="H16" s="172">
        <v>0</v>
      </c>
      <c r="I16" s="172">
        <f>E16*H16</f>
        <v>0</v>
      </c>
      <c r="J16" s="172">
        <v>0</v>
      </c>
      <c r="K16" s="172">
        <f>E16*J16</f>
        <v>0</v>
      </c>
      <c r="Q16" s="165">
        <v>2</v>
      </c>
      <c r="AA16" s="138">
        <v>12</v>
      </c>
      <c r="AB16" s="138">
        <v>0</v>
      </c>
      <c r="AC16" s="138">
        <v>7</v>
      </c>
      <c r="BB16" s="138">
        <v>1</v>
      </c>
      <c r="BC16" s="138">
        <f>IF(BB16=1,G16,0)</f>
        <v>0</v>
      </c>
      <c r="BD16" s="138">
        <f>IF(BB16=2,G16,0)</f>
        <v>0</v>
      </c>
      <c r="BE16" s="138">
        <f>IF(BB16=3,G16,0)</f>
        <v>0</v>
      </c>
      <c r="BF16" s="138">
        <f>IF(BB16=4,G16,0)</f>
        <v>0</v>
      </c>
      <c r="BG16" s="138">
        <f>IF(BB16=5,G16,0)</f>
        <v>0</v>
      </c>
    </row>
    <row r="17" spans="1:59" ht="12.75">
      <c r="A17" s="166">
        <v>8</v>
      </c>
      <c r="B17" s="167" t="s">
        <v>94</v>
      </c>
      <c r="C17" s="168" t="s">
        <v>95</v>
      </c>
      <c r="D17" s="169" t="s">
        <v>96</v>
      </c>
      <c r="E17" s="170">
        <v>18.54</v>
      </c>
      <c r="F17" s="170">
        <v>0</v>
      </c>
      <c r="G17" s="171">
        <f>E17*F17</f>
        <v>0</v>
      </c>
      <c r="H17" s="172">
        <v>0.001</v>
      </c>
      <c r="I17" s="172">
        <f>E17*H17</f>
        <v>0.01854</v>
      </c>
      <c r="J17" s="172">
        <v>0</v>
      </c>
      <c r="K17" s="172">
        <f>E17*J17</f>
        <v>0</v>
      </c>
      <c r="Q17" s="165">
        <v>2</v>
      </c>
      <c r="AA17" s="138">
        <v>12</v>
      </c>
      <c r="AB17" s="138">
        <v>1</v>
      </c>
      <c r="AC17" s="138">
        <v>8</v>
      </c>
      <c r="BB17" s="138">
        <v>1</v>
      </c>
      <c r="BC17" s="138">
        <f>IF(BB17=1,G17,0)</f>
        <v>0</v>
      </c>
      <c r="BD17" s="138">
        <f>IF(BB17=2,G17,0)</f>
        <v>0</v>
      </c>
      <c r="BE17" s="138">
        <f>IF(BB17=3,G17,0)</f>
        <v>0</v>
      </c>
      <c r="BF17" s="138">
        <f>IF(BB17=4,G17,0)</f>
        <v>0</v>
      </c>
      <c r="BG17" s="138">
        <f>IF(BB17=5,G17,0)</f>
        <v>0</v>
      </c>
    </row>
    <row r="18" spans="1:17" ht="12.75">
      <c r="A18" s="173"/>
      <c r="B18" s="174"/>
      <c r="C18" s="175" t="s">
        <v>97</v>
      </c>
      <c r="D18" s="176"/>
      <c r="E18" s="177">
        <v>18.54</v>
      </c>
      <c r="F18" s="178"/>
      <c r="G18" s="179"/>
      <c r="H18" s="180"/>
      <c r="I18" s="180"/>
      <c r="J18" s="180"/>
      <c r="K18" s="180"/>
      <c r="M18" s="138" t="s">
        <v>97</v>
      </c>
      <c r="O18" s="181"/>
      <c r="Q18" s="165"/>
    </row>
    <row r="19" spans="1:59" ht="12.75">
      <c r="A19" s="166">
        <v>9</v>
      </c>
      <c r="B19" s="167" t="s">
        <v>98</v>
      </c>
      <c r="C19" s="168" t="s">
        <v>99</v>
      </c>
      <c r="D19" s="169" t="s">
        <v>78</v>
      </c>
      <c r="E19" s="170">
        <v>900</v>
      </c>
      <c r="F19" s="170">
        <v>0</v>
      </c>
      <c r="G19" s="171">
        <f>E19*F19</f>
        <v>0</v>
      </c>
      <c r="H19" s="172">
        <v>0</v>
      </c>
      <c r="I19" s="172">
        <f>E19*H19</f>
        <v>0</v>
      </c>
      <c r="J19" s="172">
        <v>0</v>
      </c>
      <c r="K19" s="172">
        <f>E19*J19</f>
        <v>0</v>
      </c>
      <c r="Q19" s="165">
        <v>2</v>
      </c>
      <c r="AA19" s="138">
        <v>12</v>
      </c>
      <c r="AB19" s="138">
        <v>0</v>
      </c>
      <c r="AC19" s="138">
        <v>9</v>
      </c>
      <c r="BB19" s="138">
        <v>1</v>
      </c>
      <c r="BC19" s="138">
        <f>IF(BB19=1,G19,0)</f>
        <v>0</v>
      </c>
      <c r="BD19" s="138">
        <f>IF(BB19=2,G19,0)</f>
        <v>0</v>
      </c>
      <c r="BE19" s="138">
        <f>IF(BB19=3,G19,0)</f>
        <v>0</v>
      </c>
      <c r="BF19" s="138">
        <f>IF(BB19=4,G19,0)</f>
        <v>0</v>
      </c>
      <c r="BG19" s="138">
        <f>IF(BB19=5,G19,0)</f>
        <v>0</v>
      </c>
    </row>
    <row r="20" spans="1:59" ht="12.75">
      <c r="A20" s="166">
        <v>10</v>
      </c>
      <c r="B20" s="167" t="s">
        <v>100</v>
      </c>
      <c r="C20" s="168" t="s">
        <v>101</v>
      </c>
      <c r="D20" s="169" t="s">
        <v>102</v>
      </c>
      <c r="E20" s="170">
        <v>104</v>
      </c>
      <c r="F20" s="170">
        <v>0</v>
      </c>
      <c r="G20" s="171">
        <f>E20*F20</f>
        <v>0</v>
      </c>
      <c r="H20" s="172">
        <v>0</v>
      </c>
      <c r="I20" s="172">
        <f>E20*H20</f>
        <v>0</v>
      </c>
      <c r="J20" s="172">
        <v>0</v>
      </c>
      <c r="K20" s="172">
        <f>E20*J20</f>
        <v>0</v>
      </c>
      <c r="Q20" s="165">
        <v>2</v>
      </c>
      <c r="AA20" s="138">
        <v>12</v>
      </c>
      <c r="AB20" s="138">
        <v>0</v>
      </c>
      <c r="AC20" s="138">
        <v>10</v>
      </c>
      <c r="BB20" s="138">
        <v>1</v>
      </c>
      <c r="BC20" s="138">
        <f>IF(BB20=1,G20,0)</f>
        <v>0</v>
      </c>
      <c r="BD20" s="138">
        <f>IF(BB20=2,G20,0)</f>
        <v>0</v>
      </c>
      <c r="BE20" s="138">
        <f>IF(BB20=3,G20,0)</f>
        <v>0</v>
      </c>
      <c r="BF20" s="138">
        <f>IF(BB20=4,G20,0)</f>
        <v>0</v>
      </c>
      <c r="BG20" s="138">
        <f>IF(BB20=5,G20,0)</f>
        <v>0</v>
      </c>
    </row>
    <row r="21" spans="1:59" ht="12.75">
      <c r="A21" s="166">
        <v>11</v>
      </c>
      <c r="B21" s="167" t="s">
        <v>103</v>
      </c>
      <c r="C21" s="168" t="s">
        <v>104</v>
      </c>
      <c r="D21" s="169" t="s">
        <v>102</v>
      </c>
      <c r="E21" s="170">
        <v>53</v>
      </c>
      <c r="F21" s="170">
        <v>0</v>
      </c>
      <c r="G21" s="171">
        <f>E21*F21</f>
        <v>0</v>
      </c>
      <c r="H21" s="172">
        <v>0</v>
      </c>
      <c r="I21" s="172">
        <f>E21*H21</f>
        <v>0</v>
      </c>
      <c r="J21" s="172">
        <v>0</v>
      </c>
      <c r="K21" s="172">
        <f>E21*J21</f>
        <v>0</v>
      </c>
      <c r="Q21" s="165">
        <v>2</v>
      </c>
      <c r="AA21" s="138">
        <v>12</v>
      </c>
      <c r="AB21" s="138">
        <v>0</v>
      </c>
      <c r="AC21" s="138">
        <v>11</v>
      </c>
      <c r="BB21" s="138">
        <v>1</v>
      </c>
      <c r="BC21" s="138">
        <f>IF(BB21=1,G21,0)</f>
        <v>0</v>
      </c>
      <c r="BD21" s="138">
        <f>IF(BB21=2,G21,0)</f>
        <v>0</v>
      </c>
      <c r="BE21" s="138">
        <f>IF(BB21=3,G21,0)</f>
        <v>0</v>
      </c>
      <c r="BF21" s="138">
        <f>IF(BB21=4,G21,0)</f>
        <v>0</v>
      </c>
      <c r="BG21" s="138">
        <f>IF(BB21=5,G21,0)</f>
        <v>0</v>
      </c>
    </row>
    <row r="22" spans="1:59" ht="12.75">
      <c r="A22" s="166">
        <v>12</v>
      </c>
      <c r="B22" s="167" t="s">
        <v>105</v>
      </c>
      <c r="C22" s="168" t="s">
        <v>106</v>
      </c>
      <c r="D22" s="169" t="s">
        <v>102</v>
      </c>
      <c r="E22" s="170">
        <v>104</v>
      </c>
      <c r="F22" s="170">
        <v>0</v>
      </c>
      <c r="G22" s="171">
        <f>E22*F22</f>
        <v>0</v>
      </c>
      <c r="H22" s="172">
        <v>0</v>
      </c>
      <c r="I22" s="172">
        <f>E22*H22</f>
        <v>0</v>
      </c>
      <c r="J22" s="172">
        <v>0</v>
      </c>
      <c r="K22" s="172">
        <f>E22*J22</f>
        <v>0</v>
      </c>
      <c r="Q22" s="165">
        <v>2</v>
      </c>
      <c r="AA22" s="138">
        <v>12</v>
      </c>
      <c r="AB22" s="138">
        <v>0</v>
      </c>
      <c r="AC22" s="138">
        <v>12</v>
      </c>
      <c r="BB22" s="138">
        <v>1</v>
      </c>
      <c r="BC22" s="138">
        <f>IF(BB22=1,G22,0)</f>
        <v>0</v>
      </c>
      <c r="BD22" s="138">
        <f>IF(BB22=2,G22,0)</f>
        <v>0</v>
      </c>
      <c r="BE22" s="138">
        <f>IF(BB22=3,G22,0)</f>
        <v>0</v>
      </c>
      <c r="BF22" s="138">
        <f>IF(BB22=4,G22,0)</f>
        <v>0</v>
      </c>
      <c r="BG22" s="138">
        <f>IF(BB22=5,G22,0)</f>
        <v>0</v>
      </c>
    </row>
    <row r="23" spans="1:59" ht="12.75">
      <c r="A23" s="166">
        <v>13</v>
      </c>
      <c r="B23" s="167" t="s">
        <v>107</v>
      </c>
      <c r="C23" s="168" t="s">
        <v>108</v>
      </c>
      <c r="D23" s="169" t="s">
        <v>72</v>
      </c>
      <c r="E23" s="170">
        <v>109.2</v>
      </c>
      <c r="F23" s="170">
        <v>0</v>
      </c>
      <c r="G23" s="171">
        <f>E23*F23</f>
        <v>0</v>
      </c>
      <c r="H23" s="172">
        <v>0.002</v>
      </c>
      <c r="I23" s="172">
        <f>E23*H23</f>
        <v>0.2184</v>
      </c>
      <c r="J23" s="172">
        <v>0</v>
      </c>
      <c r="K23" s="172">
        <f>E23*J23</f>
        <v>0</v>
      </c>
      <c r="Q23" s="165">
        <v>2</v>
      </c>
      <c r="AA23" s="138">
        <v>12</v>
      </c>
      <c r="AB23" s="138">
        <v>1</v>
      </c>
      <c r="AC23" s="138">
        <v>13</v>
      </c>
      <c r="BB23" s="138">
        <v>1</v>
      </c>
      <c r="BC23" s="138">
        <f>IF(BB23=1,G23,0)</f>
        <v>0</v>
      </c>
      <c r="BD23" s="138">
        <f>IF(BB23=2,G23,0)</f>
        <v>0</v>
      </c>
      <c r="BE23" s="138">
        <f>IF(BB23=3,G23,0)</f>
        <v>0</v>
      </c>
      <c r="BF23" s="138">
        <f>IF(BB23=4,G23,0)</f>
        <v>0</v>
      </c>
      <c r="BG23" s="138">
        <f>IF(BB23=5,G23,0)</f>
        <v>0</v>
      </c>
    </row>
    <row r="24" spans="1:17" ht="12.75">
      <c r="A24" s="173"/>
      <c r="B24" s="174"/>
      <c r="C24" s="175" t="s">
        <v>109</v>
      </c>
      <c r="D24" s="176"/>
      <c r="E24" s="177">
        <v>109.2</v>
      </c>
      <c r="F24" s="178"/>
      <c r="G24" s="179"/>
      <c r="H24" s="180"/>
      <c r="I24" s="180"/>
      <c r="J24" s="180"/>
      <c r="K24" s="180"/>
      <c r="M24" s="138" t="s">
        <v>109</v>
      </c>
      <c r="O24" s="181"/>
      <c r="Q24" s="165"/>
    </row>
    <row r="25" spans="1:59" ht="12.75">
      <c r="A25" s="166">
        <v>14</v>
      </c>
      <c r="B25" s="167" t="s">
        <v>110</v>
      </c>
      <c r="C25" s="168" t="s">
        <v>111</v>
      </c>
      <c r="D25" s="169" t="s">
        <v>102</v>
      </c>
      <c r="E25" s="170">
        <v>53</v>
      </c>
      <c r="F25" s="170">
        <v>0</v>
      </c>
      <c r="G25" s="171">
        <f>E25*F25</f>
        <v>0</v>
      </c>
      <c r="H25" s="172">
        <v>0</v>
      </c>
      <c r="I25" s="172">
        <f>E25*H25</f>
        <v>0</v>
      </c>
      <c r="J25" s="172">
        <v>0</v>
      </c>
      <c r="K25" s="172">
        <f>E25*J25</f>
        <v>0</v>
      </c>
      <c r="Q25" s="165">
        <v>2</v>
      </c>
      <c r="AA25" s="138">
        <v>12</v>
      </c>
      <c r="AB25" s="138">
        <v>0</v>
      </c>
      <c r="AC25" s="138">
        <v>14</v>
      </c>
      <c r="BB25" s="138">
        <v>1</v>
      </c>
      <c r="BC25" s="138">
        <f>IF(BB25=1,G25,0)</f>
        <v>0</v>
      </c>
      <c r="BD25" s="138">
        <f>IF(BB25=2,G25,0)</f>
        <v>0</v>
      </c>
      <c r="BE25" s="138">
        <f>IF(BB25=3,G25,0)</f>
        <v>0</v>
      </c>
      <c r="BF25" s="138">
        <f>IF(BB25=4,G25,0)</f>
        <v>0</v>
      </c>
      <c r="BG25" s="138">
        <f>IF(BB25=5,G25,0)</f>
        <v>0</v>
      </c>
    </row>
    <row r="26" spans="1:59" ht="12.75">
      <c r="A26" s="166">
        <v>15</v>
      </c>
      <c r="B26" s="167" t="s">
        <v>112</v>
      </c>
      <c r="C26" s="168" t="s">
        <v>113</v>
      </c>
      <c r="D26" s="169" t="s">
        <v>72</v>
      </c>
      <c r="E26" s="170">
        <v>55.65</v>
      </c>
      <c r="F26" s="170">
        <v>0</v>
      </c>
      <c r="G26" s="171">
        <f>E26*F26</f>
        <v>0</v>
      </c>
      <c r="H26" s="172">
        <v>0.005</v>
      </c>
      <c r="I26" s="172">
        <f>E26*H26</f>
        <v>0.27825</v>
      </c>
      <c r="J26" s="172">
        <v>0</v>
      </c>
      <c r="K26" s="172">
        <f>E26*J26</f>
        <v>0</v>
      </c>
      <c r="Q26" s="165">
        <v>2</v>
      </c>
      <c r="AA26" s="138">
        <v>12</v>
      </c>
      <c r="AB26" s="138">
        <v>1</v>
      </c>
      <c r="AC26" s="138">
        <v>15</v>
      </c>
      <c r="BB26" s="138">
        <v>1</v>
      </c>
      <c r="BC26" s="138">
        <f>IF(BB26=1,G26,0)</f>
        <v>0</v>
      </c>
      <c r="BD26" s="138">
        <f>IF(BB26=2,G26,0)</f>
        <v>0</v>
      </c>
      <c r="BE26" s="138">
        <f>IF(BB26=3,G26,0)</f>
        <v>0</v>
      </c>
      <c r="BF26" s="138">
        <f>IF(BB26=4,G26,0)</f>
        <v>0</v>
      </c>
      <c r="BG26" s="138">
        <f>IF(BB26=5,G26,0)</f>
        <v>0</v>
      </c>
    </row>
    <row r="27" spans="1:17" ht="12.75">
      <c r="A27" s="173"/>
      <c r="B27" s="174"/>
      <c r="C27" s="175" t="s">
        <v>114</v>
      </c>
      <c r="D27" s="176"/>
      <c r="E27" s="177">
        <v>55.65</v>
      </c>
      <c r="F27" s="178"/>
      <c r="G27" s="179"/>
      <c r="H27" s="180"/>
      <c r="I27" s="180"/>
      <c r="J27" s="180"/>
      <c r="K27" s="180"/>
      <c r="M27" s="138" t="s">
        <v>114</v>
      </c>
      <c r="O27" s="181"/>
      <c r="Q27" s="165"/>
    </row>
    <row r="28" spans="1:59" ht="12.75">
      <c r="A28" s="166">
        <v>16</v>
      </c>
      <c r="B28" s="167" t="s">
        <v>115</v>
      </c>
      <c r="C28" s="168" t="s">
        <v>116</v>
      </c>
      <c r="D28" s="169" t="s">
        <v>102</v>
      </c>
      <c r="E28" s="170">
        <v>157</v>
      </c>
      <c r="F28" s="170">
        <v>0</v>
      </c>
      <c r="G28" s="171">
        <f>E28*F28</f>
        <v>0</v>
      </c>
      <c r="H28" s="172">
        <v>0</v>
      </c>
      <c r="I28" s="172">
        <f>E28*H28</f>
        <v>0</v>
      </c>
      <c r="J28" s="172">
        <v>0</v>
      </c>
      <c r="K28" s="172">
        <f>E28*J28</f>
        <v>0</v>
      </c>
      <c r="Q28" s="165">
        <v>2</v>
      </c>
      <c r="AA28" s="138">
        <v>12</v>
      </c>
      <c r="AB28" s="138">
        <v>0</v>
      </c>
      <c r="AC28" s="138">
        <v>16</v>
      </c>
      <c r="BB28" s="138">
        <v>1</v>
      </c>
      <c r="BC28" s="138">
        <f>IF(BB28=1,G28,0)</f>
        <v>0</v>
      </c>
      <c r="BD28" s="138">
        <f>IF(BB28=2,G28,0)</f>
        <v>0</v>
      </c>
      <c r="BE28" s="138">
        <f>IF(BB28=3,G28,0)</f>
        <v>0</v>
      </c>
      <c r="BF28" s="138">
        <f>IF(BB28=4,G28,0)</f>
        <v>0</v>
      </c>
      <c r="BG28" s="138">
        <f>IF(BB28=5,G28,0)</f>
        <v>0</v>
      </c>
    </row>
    <row r="29" spans="1:17" ht="12.75">
      <c r="A29" s="173"/>
      <c r="B29" s="174"/>
      <c r="C29" s="175" t="s">
        <v>117</v>
      </c>
      <c r="D29" s="176"/>
      <c r="E29" s="177">
        <v>157</v>
      </c>
      <c r="F29" s="178"/>
      <c r="G29" s="179"/>
      <c r="H29" s="180"/>
      <c r="I29" s="180"/>
      <c r="J29" s="180"/>
      <c r="K29" s="180"/>
      <c r="M29" s="138" t="s">
        <v>117</v>
      </c>
      <c r="O29" s="181"/>
      <c r="Q29" s="165"/>
    </row>
    <row r="30" spans="1:59" ht="12.75">
      <c r="A30" s="166">
        <v>17</v>
      </c>
      <c r="B30" s="167" t="s">
        <v>118</v>
      </c>
      <c r="C30" s="168" t="s">
        <v>119</v>
      </c>
      <c r="D30" s="169" t="s">
        <v>72</v>
      </c>
      <c r="E30" s="170">
        <v>105</v>
      </c>
      <c r="F30" s="170">
        <v>0</v>
      </c>
      <c r="G30" s="171">
        <f>E30*F30</f>
        <v>0</v>
      </c>
      <c r="H30" s="172">
        <v>0</v>
      </c>
      <c r="I30" s="172">
        <f>E30*H30</f>
        <v>0</v>
      </c>
      <c r="J30" s="172">
        <v>0</v>
      </c>
      <c r="K30" s="172">
        <f>E30*J30</f>
        <v>0</v>
      </c>
      <c r="Q30" s="165">
        <v>2</v>
      </c>
      <c r="AA30" s="138">
        <v>12</v>
      </c>
      <c r="AB30" s="138">
        <v>1</v>
      </c>
      <c r="AC30" s="138">
        <v>17</v>
      </c>
      <c r="BB30" s="138">
        <v>1</v>
      </c>
      <c r="BC30" s="138">
        <f>IF(BB30=1,G30,0)</f>
        <v>0</v>
      </c>
      <c r="BD30" s="138">
        <f>IF(BB30=2,G30,0)</f>
        <v>0</v>
      </c>
      <c r="BE30" s="138">
        <f>IF(BB30=3,G30,0)</f>
        <v>0</v>
      </c>
      <c r="BF30" s="138">
        <f>IF(BB30=4,G30,0)</f>
        <v>0</v>
      </c>
      <c r="BG30" s="138">
        <f>IF(BB30=5,G30,0)</f>
        <v>0</v>
      </c>
    </row>
    <row r="31" spans="1:17" ht="12.75">
      <c r="A31" s="173"/>
      <c r="B31" s="174"/>
      <c r="C31" s="175" t="s">
        <v>120</v>
      </c>
      <c r="D31" s="176"/>
      <c r="E31" s="177">
        <v>105</v>
      </c>
      <c r="F31" s="178"/>
      <c r="G31" s="179"/>
      <c r="H31" s="180"/>
      <c r="I31" s="180"/>
      <c r="J31" s="180"/>
      <c r="K31" s="180"/>
      <c r="M31" s="138" t="s">
        <v>120</v>
      </c>
      <c r="O31" s="181"/>
      <c r="Q31" s="165"/>
    </row>
    <row r="32" spans="1:59" ht="12.75">
      <c r="A32" s="166">
        <v>18</v>
      </c>
      <c r="B32" s="167" t="s">
        <v>121</v>
      </c>
      <c r="C32" s="168" t="s">
        <v>122</v>
      </c>
      <c r="D32" s="169" t="s">
        <v>102</v>
      </c>
      <c r="E32" s="170">
        <v>263</v>
      </c>
      <c r="F32" s="170">
        <v>0</v>
      </c>
      <c r="G32" s="171">
        <f>E32*F32</f>
        <v>0</v>
      </c>
      <c r="H32" s="172">
        <v>1E-05</v>
      </c>
      <c r="I32" s="172">
        <f>E32*H32</f>
        <v>0.0026300000000000004</v>
      </c>
      <c r="J32" s="172">
        <v>0</v>
      </c>
      <c r="K32" s="172">
        <f>E32*J32</f>
        <v>0</v>
      </c>
      <c r="Q32" s="165">
        <v>2</v>
      </c>
      <c r="AA32" s="138">
        <v>12</v>
      </c>
      <c r="AB32" s="138">
        <v>0</v>
      </c>
      <c r="AC32" s="138">
        <v>18</v>
      </c>
      <c r="BB32" s="138">
        <v>1</v>
      </c>
      <c r="BC32" s="138">
        <f>IF(BB32=1,G32,0)</f>
        <v>0</v>
      </c>
      <c r="BD32" s="138">
        <f>IF(BB32=2,G32,0)</f>
        <v>0</v>
      </c>
      <c r="BE32" s="138">
        <f>IF(BB32=3,G32,0)</f>
        <v>0</v>
      </c>
      <c r="BF32" s="138">
        <f>IF(BB32=4,G32,0)</f>
        <v>0</v>
      </c>
      <c r="BG32" s="138">
        <f>IF(BB32=5,G32,0)</f>
        <v>0</v>
      </c>
    </row>
    <row r="33" spans="1:17" ht="12.75">
      <c r="A33" s="173"/>
      <c r="B33" s="174"/>
      <c r="C33" s="175" t="s">
        <v>123</v>
      </c>
      <c r="D33" s="176"/>
      <c r="E33" s="177">
        <v>263</v>
      </c>
      <c r="F33" s="178"/>
      <c r="G33" s="179"/>
      <c r="H33" s="180"/>
      <c r="I33" s="180"/>
      <c r="J33" s="180"/>
      <c r="K33" s="180"/>
      <c r="M33" s="138" t="s">
        <v>123</v>
      </c>
      <c r="O33" s="181"/>
      <c r="Q33" s="165"/>
    </row>
    <row r="34" spans="1:59" ht="12.75">
      <c r="A34" s="166">
        <v>19</v>
      </c>
      <c r="B34" s="167" t="s">
        <v>124</v>
      </c>
      <c r="C34" s="168" t="s">
        <v>125</v>
      </c>
      <c r="D34" s="169" t="s">
        <v>72</v>
      </c>
      <c r="E34" s="170">
        <v>105.04</v>
      </c>
      <c r="F34" s="170">
        <v>0</v>
      </c>
      <c r="G34" s="171">
        <f>E34*F34</f>
        <v>0</v>
      </c>
      <c r="H34" s="172">
        <v>0.001</v>
      </c>
      <c r="I34" s="172">
        <f>E34*H34</f>
        <v>0.10504000000000001</v>
      </c>
      <c r="J34" s="172">
        <v>0</v>
      </c>
      <c r="K34" s="172">
        <f>E34*J34</f>
        <v>0</v>
      </c>
      <c r="Q34" s="165">
        <v>2</v>
      </c>
      <c r="AA34" s="138">
        <v>12</v>
      </c>
      <c r="AB34" s="138">
        <v>1</v>
      </c>
      <c r="AC34" s="138">
        <v>19</v>
      </c>
      <c r="BB34" s="138">
        <v>1</v>
      </c>
      <c r="BC34" s="138">
        <f>IF(BB34=1,G34,0)</f>
        <v>0</v>
      </c>
      <c r="BD34" s="138">
        <f>IF(BB34=2,G34,0)</f>
        <v>0</v>
      </c>
      <c r="BE34" s="138">
        <f>IF(BB34=3,G34,0)</f>
        <v>0</v>
      </c>
      <c r="BF34" s="138">
        <f>IF(BB34=4,G34,0)</f>
        <v>0</v>
      </c>
      <c r="BG34" s="138">
        <f>IF(BB34=5,G34,0)</f>
        <v>0</v>
      </c>
    </row>
    <row r="35" spans="1:17" ht="12.75">
      <c r="A35" s="173"/>
      <c r="B35" s="174"/>
      <c r="C35" s="175" t="s">
        <v>126</v>
      </c>
      <c r="D35" s="176"/>
      <c r="E35" s="177">
        <v>105.04</v>
      </c>
      <c r="F35" s="178"/>
      <c r="G35" s="179"/>
      <c r="H35" s="180"/>
      <c r="I35" s="180"/>
      <c r="J35" s="180"/>
      <c r="K35" s="180"/>
      <c r="M35" s="138" t="s">
        <v>126</v>
      </c>
      <c r="O35" s="181"/>
      <c r="Q35" s="165"/>
    </row>
    <row r="36" spans="1:59" ht="12.75">
      <c r="A36" s="166">
        <v>20</v>
      </c>
      <c r="B36" s="167" t="s">
        <v>127</v>
      </c>
      <c r="C36" s="168" t="s">
        <v>128</v>
      </c>
      <c r="D36" s="169" t="s">
        <v>102</v>
      </c>
      <c r="E36" s="170">
        <v>160.59</v>
      </c>
      <c r="F36" s="170">
        <v>0</v>
      </c>
      <c r="G36" s="171">
        <f>E36*F36</f>
        <v>0</v>
      </c>
      <c r="H36" s="172">
        <v>0.006</v>
      </c>
      <c r="I36" s="172">
        <f>E36*H36</f>
        <v>0.9635400000000001</v>
      </c>
      <c r="J36" s="172">
        <v>0</v>
      </c>
      <c r="K36" s="172">
        <f>E36*J36</f>
        <v>0</v>
      </c>
      <c r="Q36" s="165">
        <v>2</v>
      </c>
      <c r="AA36" s="138">
        <v>12</v>
      </c>
      <c r="AB36" s="138">
        <v>1</v>
      </c>
      <c r="AC36" s="138">
        <v>20</v>
      </c>
      <c r="BB36" s="138">
        <v>1</v>
      </c>
      <c r="BC36" s="138">
        <f>IF(BB36=1,G36,0)</f>
        <v>0</v>
      </c>
      <c r="BD36" s="138">
        <f>IF(BB36=2,G36,0)</f>
        <v>0</v>
      </c>
      <c r="BE36" s="138">
        <f>IF(BB36=3,G36,0)</f>
        <v>0</v>
      </c>
      <c r="BF36" s="138">
        <f>IF(BB36=4,G36,0)</f>
        <v>0</v>
      </c>
      <c r="BG36" s="138">
        <f>IF(BB36=5,G36,0)</f>
        <v>0</v>
      </c>
    </row>
    <row r="37" spans="1:17" ht="12.75">
      <c r="A37" s="173"/>
      <c r="B37" s="174"/>
      <c r="C37" s="175" t="s">
        <v>129</v>
      </c>
      <c r="D37" s="176"/>
      <c r="E37" s="177">
        <v>160.59</v>
      </c>
      <c r="F37" s="178"/>
      <c r="G37" s="179"/>
      <c r="H37" s="180"/>
      <c r="I37" s="180"/>
      <c r="J37" s="180"/>
      <c r="K37" s="180"/>
      <c r="M37" s="138" t="s">
        <v>129</v>
      </c>
      <c r="O37" s="181"/>
      <c r="Q37" s="165"/>
    </row>
    <row r="38" spans="1:59" ht="12.75">
      <c r="A38" s="166">
        <v>21</v>
      </c>
      <c r="B38" s="167" t="s">
        <v>130</v>
      </c>
      <c r="C38" s="168" t="s">
        <v>131</v>
      </c>
      <c r="D38" s="169" t="s">
        <v>102</v>
      </c>
      <c r="E38" s="170">
        <v>160.59</v>
      </c>
      <c r="F38" s="170">
        <v>0</v>
      </c>
      <c r="G38" s="171">
        <f>E38*F38</f>
        <v>0</v>
      </c>
      <c r="H38" s="172">
        <v>0.002</v>
      </c>
      <c r="I38" s="172">
        <f>E38*H38</f>
        <v>0.32118</v>
      </c>
      <c r="J38" s="172">
        <v>0</v>
      </c>
      <c r="K38" s="172">
        <f>E38*J38</f>
        <v>0</v>
      </c>
      <c r="Q38" s="165">
        <v>2</v>
      </c>
      <c r="AA38" s="138">
        <v>12</v>
      </c>
      <c r="AB38" s="138">
        <v>1</v>
      </c>
      <c r="AC38" s="138">
        <v>21</v>
      </c>
      <c r="BB38" s="138">
        <v>1</v>
      </c>
      <c r="BC38" s="138">
        <f>IF(BB38=1,G38,0)</f>
        <v>0</v>
      </c>
      <c r="BD38" s="138">
        <f>IF(BB38=2,G38,0)</f>
        <v>0</v>
      </c>
      <c r="BE38" s="138">
        <f>IF(BB38=3,G38,0)</f>
        <v>0</v>
      </c>
      <c r="BF38" s="138">
        <f>IF(BB38=4,G38,0)</f>
        <v>0</v>
      </c>
      <c r="BG38" s="138">
        <f>IF(BB38=5,G38,0)</f>
        <v>0</v>
      </c>
    </row>
    <row r="39" spans="1:59" ht="12.75">
      <c r="A39" s="166">
        <v>22</v>
      </c>
      <c r="B39" s="167" t="s">
        <v>132</v>
      </c>
      <c r="C39" s="168" t="s">
        <v>133</v>
      </c>
      <c r="D39" s="169" t="s">
        <v>134</v>
      </c>
      <c r="E39" s="170">
        <v>105</v>
      </c>
      <c r="F39" s="170">
        <v>0</v>
      </c>
      <c r="G39" s="171">
        <f>E39*F39</f>
        <v>0</v>
      </c>
      <c r="H39" s="172">
        <v>0</v>
      </c>
      <c r="I39" s="172">
        <f>E39*H39</f>
        <v>0</v>
      </c>
      <c r="J39" s="172">
        <v>0</v>
      </c>
      <c r="K39" s="172">
        <f>E39*J39</f>
        <v>0</v>
      </c>
      <c r="Q39" s="165">
        <v>2</v>
      </c>
      <c r="AA39" s="138">
        <v>12</v>
      </c>
      <c r="AB39" s="138">
        <v>1</v>
      </c>
      <c r="AC39" s="138">
        <v>22</v>
      </c>
      <c r="BB39" s="138">
        <v>1</v>
      </c>
      <c r="BC39" s="138">
        <f>IF(BB39=1,G39,0)</f>
        <v>0</v>
      </c>
      <c r="BD39" s="138">
        <f>IF(BB39=2,G39,0)</f>
        <v>0</v>
      </c>
      <c r="BE39" s="138">
        <f>IF(BB39=3,G39,0)</f>
        <v>0</v>
      </c>
      <c r="BF39" s="138">
        <f>IF(BB39=4,G39,0)</f>
        <v>0</v>
      </c>
      <c r="BG39" s="138">
        <f>IF(BB39=5,G39,0)</f>
        <v>0</v>
      </c>
    </row>
    <row r="40" spans="1:17" ht="12.75">
      <c r="A40" s="173"/>
      <c r="B40" s="174"/>
      <c r="C40" s="175" t="s">
        <v>120</v>
      </c>
      <c r="D40" s="176"/>
      <c r="E40" s="177">
        <v>105</v>
      </c>
      <c r="F40" s="178"/>
      <c r="G40" s="179"/>
      <c r="H40" s="180"/>
      <c r="I40" s="180"/>
      <c r="J40" s="180"/>
      <c r="K40" s="180"/>
      <c r="M40" s="138" t="s">
        <v>120</v>
      </c>
      <c r="O40" s="181"/>
      <c r="Q40" s="165"/>
    </row>
    <row r="41" spans="1:59" ht="12.75">
      <c r="A41" s="166">
        <v>23</v>
      </c>
      <c r="B41" s="167" t="s">
        <v>135</v>
      </c>
      <c r="C41" s="168" t="s">
        <v>136</v>
      </c>
      <c r="D41" s="169" t="s">
        <v>102</v>
      </c>
      <c r="E41" s="170">
        <v>157</v>
      </c>
      <c r="F41" s="170">
        <v>0</v>
      </c>
      <c r="G41" s="171">
        <f>E41*F41</f>
        <v>0</v>
      </c>
      <c r="H41" s="172">
        <v>0.00022</v>
      </c>
      <c r="I41" s="172">
        <f>E41*H41</f>
        <v>0.03454</v>
      </c>
      <c r="J41" s="172">
        <v>0</v>
      </c>
      <c r="K41" s="172">
        <f>E41*J41</f>
        <v>0</v>
      </c>
      <c r="Q41" s="165">
        <v>2</v>
      </c>
      <c r="AA41" s="138">
        <v>12</v>
      </c>
      <c r="AB41" s="138">
        <v>0</v>
      </c>
      <c r="AC41" s="138">
        <v>23</v>
      </c>
      <c r="BB41" s="138">
        <v>1</v>
      </c>
      <c r="BC41" s="138">
        <f>IF(BB41=1,G41,0)</f>
        <v>0</v>
      </c>
      <c r="BD41" s="138">
        <f>IF(BB41=2,G41,0)</f>
        <v>0</v>
      </c>
      <c r="BE41" s="138">
        <f>IF(BB41=3,G41,0)</f>
        <v>0</v>
      </c>
      <c r="BF41" s="138">
        <f>IF(BB41=4,G41,0)</f>
        <v>0</v>
      </c>
      <c r="BG41" s="138">
        <f>IF(BB41=5,G41,0)</f>
        <v>0</v>
      </c>
    </row>
    <row r="42" spans="1:17" ht="12.75">
      <c r="A42" s="173"/>
      <c r="B42" s="174"/>
      <c r="C42" s="175" t="s">
        <v>117</v>
      </c>
      <c r="D42" s="176"/>
      <c r="E42" s="177">
        <v>157</v>
      </c>
      <c r="F42" s="178"/>
      <c r="G42" s="179"/>
      <c r="H42" s="180"/>
      <c r="I42" s="180"/>
      <c r="J42" s="180"/>
      <c r="K42" s="180"/>
      <c r="M42" s="138" t="s">
        <v>117</v>
      </c>
      <c r="O42" s="181"/>
      <c r="Q42" s="165"/>
    </row>
    <row r="43" spans="1:59" ht="12.75">
      <c r="A43" s="166">
        <v>24</v>
      </c>
      <c r="B43" s="167" t="s">
        <v>137</v>
      </c>
      <c r="C43" s="168" t="s">
        <v>138</v>
      </c>
      <c r="D43" s="169" t="s">
        <v>78</v>
      </c>
      <c r="E43" s="170">
        <v>157</v>
      </c>
      <c r="F43" s="170">
        <v>0</v>
      </c>
      <c r="G43" s="171">
        <f>E43*F43</f>
        <v>0</v>
      </c>
      <c r="H43" s="172">
        <v>0</v>
      </c>
      <c r="I43" s="172">
        <f>E43*H43</f>
        <v>0</v>
      </c>
      <c r="J43" s="172">
        <v>0</v>
      </c>
      <c r="K43" s="172">
        <f>E43*J43</f>
        <v>0</v>
      </c>
      <c r="Q43" s="165">
        <v>2</v>
      </c>
      <c r="AA43" s="138">
        <v>12</v>
      </c>
      <c r="AB43" s="138">
        <v>0</v>
      </c>
      <c r="AC43" s="138">
        <v>24</v>
      </c>
      <c r="BB43" s="138">
        <v>1</v>
      </c>
      <c r="BC43" s="138">
        <f>IF(BB43=1,G43,0)</f>
        <v>0</v>
      </c>
      <c r="BD43" s="138">
        <f>IF(BB43=2,G43,0)</f>
        <v>0</v>
      </c>
      <c r="BE43" s="138">
        <f>IF(BB43=3,G43,0)</f>
        <v>0</v>
      </c>
      <c r="BF43" s="138">
        <f>IF(BB43=4,G43,0)</f>
        <v>0</v>
      </c>
      <c r="BG43" s="138">
        <f>IF(BB43=5,G43,0)</f>
        <v>0</v>
      </c>
    </row>
    <row r="44" spans="1:59" ht="12.75">
      <c r="A44" s="182"/>
      <c r="B44" s="183" t="s">
        <v>73</v>
      </c>
      <c r="C44" s="184" t="str">
        <f>CONCATENATE(B7," ",C7)</f>
        <v>1 Zemní práce</v>
      </c>
      <c r="D44" s="182"/>
      <c r="E44" s="185"/>
      <c r="F44" s="185"/>
      <c r="G44" s="186">
        <f>SUM(G7:G43)</f>
        <v>0</v>
      </c>
      <c r="H44" s="187"/>
      <c r="I44" s="188">
        <f>SUM(I7:I43)</f>
        <v>1.9426600000000003</v>
      </c>
      <c r="J44" s="187"/>
      <c r="K44" s="188">
        <f>SUM(K7:K43)</f>
        <v>0</v>
      </c>
      <c r="Q44" s="165">
        <v>4</v>
      </c>
      <c r="BC44" s="189">
        <f>SUM(BC7:BC43)</f>
        <v>0</v>
      </c>
      <c r="BD44" s="189">
        <f>SUM(BD7:BD43)</f>
        <v>0</v>
      </c>
      <c r="BE44" s="189">
        <f>SUM(BE7:BE43)</f>
        <v>0</v>
      </c>
      <c r="BF44" s="189">
        <f>SUM(BF7:BF43)</f>
        <v>0</v>
      </c>
      <c r="BG44" s="189">
        <f>SUM(BG7:BG43)</f>
        <v>0</v>
      </c>
    </row>
    <row r="45" spans="1:17" ht="12.75">
      <c r="A45" s="158" t="s">
        <v>69</v>
      </c>
      <c r="B45" s="159" t="s">
        <v>139</v>
      </c>
      <c r="C45" s="160" t="s">
        <v>140</v>
      </c>
      <c r="D45" s="161"/>
      <c r="E45" s="162"/>
      <c r="F45" s="162"/>
      <c r="G45" s="163"/>
      <c r="H45" s="164"/>
      <c r="I45" s="164"/>
      <c r="J45" s="164"/>
      <c r="K45" s="164"/>
      <c r="Q45" s="165">
        <v>1</v>
      </c>
    </row>
    <row r="46" spans="1:59" ht="12.75">
      <c r="A46" s="166">
        <v>25</v>
      </c>
      <c r="B46" s="167" t="s">
        <v>141</v>
      </c>
      <c r="C46" s="168" t="s">
        <v>142</v>
      </c>
      <c r="D46" s="169" t="s">
        <v>143</v>
      </c>
      <c r="E46" s="170">
        <v>1.943</v>
      </c>
      <c r="F46" s="170">
        <v>0</v>
      </c>
      <c r="G46" s="171">
        <f>E46*F46</f>
        <v>0</v>
      </c>
      <c r="H46" s="172">
        <v>0</v>
      </c>
      <c r="I46" s="172">
        <f>E46*H46</f>
        <v>0</v>
      </c>
      <c r="J46" s="172">
        <v>0</v>
      </c>
      <c r="K46" s="172">
        <f>E46*J46</f>
        <v>0</v>
      </c>
      <c r="Q46" s="165">
        <v>2</v>
      </c>
      <c r="AA46" s="138">
        <v>12</v>
      </c>
      <c r="AB46" s="138">
        <v>0</v>
      </c>
      <c r="AC46" s="138">
        <v>25</v>
      </c>
      <c r="BB46" s="138">
        <v>1</v>
      </c>
      <c r="BC46" s="138">
        <f>IF(BB46=1,G46,0)</f>
        <v>0</v>
      </c>
      <c r="BD46" s="138">
        <f>IF(BB46=2,G46,0)</f>
        <v>0</v>
      </c>
      <c r="BE46" s="138">
        <f>IF(BB46=3,G46,0)</f>
        <v>0</v>
      </c>
      <c r="BF46" s="138">
        <f>IF(BB46=4,G46,0)</f>
        <v>0</v>
      </c>
      <c r="BG46" s="138">
        <f>IF(BB46=5,G46,0)</f>
        <v>0</v>
      </c>
    </row>
    <row r="47" spans="1:59" ht="12.75">
      <c r="A47" s="182"/>
      <c r="B47" s="183" t="s">
        <v>73</v>
      </c>
      <c r="C47" s="184" t="str">
        <f>CONCATENATE(B45," ",C45)</f>
        <v>99 Staveništní přesun hmot</v>
      </c>
      <c r="D47" s="182"/>
      <c r="E47" s="185"/>
      <c r="F47" s="185"/>
      <c r="G47" s="186">
        <f>SUM(G45:G46)</f>
        <v>0</v>
      </c>
      <c r="H47" s="187"/>
      <c r="I47" s="188">
        <f>SUM(I45:I46)</f>
        <v>0</v>
      </c>
      <c r="J47" s="187"/>
      <c r="K47" s="188">
        <f>SUM(K45:K46)</f>
        <v>0</v>
      </c>
      <c r="Q47" s="165">
        <v>4</v>
      </c>
      <c r="BC47" s="189">
        <f>SUM(BC45:BC46)</f>
        <v>0</v>
      </c>
      <c r="BD47" s="189">
        <f>SUM(BD45:BD46)</f>
        <v>0</v>
      </c>
      <c r="BE47" s="189">
        <f>SUM(BE45:BE46)</f>
        <v>0</v>
      </c>
      <c r="BF47" s="189">
        <f>SUM(BF45:BF46)</f>
        <v>0</v>
      </c>
      <c r="BG47" s="189">
        <f>SUM(BG45:BG46)</f>
        <v>0</v>
      </c>
    </row>
    <row r="48" ht="12.75">
      <c r="E48" s="138"/>
    </row>
    <row r="49" ht="12.75">
      <c r="E49" s="138"/>
    </row>
    <row r="50" ht="12.75">
      <c r="E50" s="138"/>
    </row>
    <row r="51" ht="12.75">
      <c r="E51" s="138"/>
    </row>
    <row r="52" ht="12.75">
      <c r="E52" s="138"/>
    </row>
    <row r="53" ht="12.75">
      <c r="E53" s="138"/>
    </row>
    <row r="54" ht="12.75">
      <c r="E54" s="138"/>
    </row>
    <row r="55" ht="12.75">
      <c r="E55" s="138"/>
    </row>
    <row r="56" ht="12.75">
      <c r="E56" s="138"/>
    </row>
    <row r="57" ht="12.75">
      <c r="E57" s="138"/>
    </row>
    <row r="58" ht="12.75">
      <c r="E58" s="138"/>
    </row>
    <row r="59" ht="12.75">
      <c r="E59" s="138"/>
    </row>
    <row r="60" ht="12.75">
      <c r="E60" s="138"/>
    </row>
    <row r="61" ht="12.75">
      <c r="E61" s="138"/>
    </row>
    <row r="62" ht="12.75">
      <c r="E62" s="138"/>
    </row>
    <row r="63" ht="12.75">
      <c r="E63" s="138"/>
    </row>
    <row r="64" ht="12.75">
      <c r="E64" s="138"/>
    </row>
    <row r="65" ht="12.75">
      <c r="E65" s="138"/>
    </row>
    <row r="66" ht="12.75">
      <c r="E66" s="138"/>
    </row>
    <row r="67" ht="12.75">
      <c r="E67" s="138"/>
    </row>
    <row r="68" ht="12.75">
      <c r="E68" s="138"/>
    </row>
    <row r="69" ht="12.75">
      <c r="E69" s="138"/>
    </row>
    <row r="70" ht="12.75">
      <c r="E70" s="138"/>
    </row>
    <row r="71" spans="1:7" ht="12.75">
      <c r="A71" s="190"/>
      <c r="B71" s="190"/>
      <c r="C71" s="190"/>
      <c r="D71" s="190"/>
      <c r="E71" s="190"/>
      <c r="F71" s="190"/>
      <c r="G71" s="190"/>
    </row>
    <row r="72" spans="1:7" ht="12.75">
      <c r="A72" s="190"/>
      <c r="B72" s="190"/>
      <c r="C72" s="190"/>
      <c r="D72" s="190"/>
      <c r="E72" s="190"/>
      <c r="F72" s="190"/>
      <c r="G72" s="190"/>
    </row>
    <row r="73" spans="1:7" ht="12.75">
      <c r="A73" s="190"/>
      <c r="B73" s="190"/>
      <c r="C73" s="190"/>
      <c r="D73" s="190"/>
      <c r="E73" s="190"/>
      <c r="F73" s="190"/>
      <c r="G73" s="190"/>
    </row>
    <row r="74" spans="1:7" ht="12.75">
      <c r="A74" s="190"/>
      <c r="B74" s="190"/>
      <c r="C74" s="190"/>
      <c r="D74" s="190"/>
      <c r="E74" s="190"/>
      <c r="F74" s="190"/>
      <c r="G74" s="190"/>
    </row>
    <row r="75" ht="12.75">
      <c r="E75" s="138"/>
    </row>
    <row r="76" ht="12.75">
      <c r="E76" s="138"/>
    </row>
    <row r="77" ht="12.75">
      <c r="E77" s="138"/>
    </row>
    <row r="78" ht="12.75">
      <c r="E78" s="138"/>
    </row>
    <row r="79" ht="12.75">
      <c r="E79" s="138"/>
    </row>
    <row r="80" ht="12.75">
      <c r="E80" s="138"/>
    </row>
    <row r="81" ht="12.75">
      <c r="E81" s="138"/>
    </row>
    <row r="82" ht="12.75">
      <c r="E82" s="138"/>
    </row>
    <row r="83" ht="12.75">
      <c r="E83" s="138"/>
    </row>
    <row r="84" ht="12.75">
      <c r="E84" s="138"/>
    </row>
    <row r="85" ht="12.75">
      <c r="E85" s="138"/>
    </row>
    <row r="86" ht="12.75">
      <c r="E86" s="138"/>
    </row>
    <row r="87" ht="12.75">
      <c r="E87" s="138"/>
    </row>
    <row r="88" ht="12.75">
      <c r="E88" s="138"/>
    </row>
    <row r="89" ht="12.75">
      <c r="E89" s="138"/>
    </row>
    <row r="90" ht="12.75">
      <c r="E90" s="138"/>
    </row>
    <row r="91" ht="12.75">
      <c r="E91" s="138"/>
    </row>
    <row r="92" ht="12.75">
      <c r="E92" s="138"/>
    </row>
    <row r="93" ht="12.75">
      <c r="E93" s="138"/>
    </row>
    <row r="94" ht="12.75">
      <c r="E94" s="138"/>
    </row>
    <row r="95" ht="12.75">
      <c r="E95" s="138"/>
    </row>
    <row r="96" ht="12.75">
      <c r="E96" s="138"/>
    </row>
    <row r="97" ht="12.75">
      <c r="E97" s="138"/>
    </row>
    <row r="98" ht="12.75">
      <c r="E98" s="138"/>
    </row>
    <row r="99" ht="12.75">
      <c r="E99" s="138"/>
    </row>
    <row r="100" spans="1:2" ht="12.75">
      <c r="A100" s="191"/>
      <c r="B100" s="191"/>
    </row>
    <row r="101" spans="1:7" ht="12.75">
      <c r="A101" s="190"/>
      <c r="B101" s="190"/>
      <c r="C101" s="193"/>
      <c r="D101" s="193"/>
      <c r="E101" s="194"/>
      <c r="F101" s="193"/>
      <c r="G101" s="195"/>
    </row>
    <row r="102" spans="1:7" ht="12.75">
      <c r="A102" s="196"/>
      <c r="B102" s="196"/>
      <c r="C102" s="190"/>
      <c r="D102" s="190"/>
      <c r="E102" s="197"/>
      <c r="F102" s="190"/>
      <c r="G102" s="190"/>
    </row>
    <row r="103" spans="1:7" ht="12.75">
      <c r="A103" s="190"/>
      <c r="B103" s="190"/>
      <c r="C103" s="190"/>
      <c r="D103" s="190"/>
      <c r="E103" s="197"/>
      <c r="F103" s="190"/>
      <c r="G103" s="190"/>
    </row>
    <row r="104" spans="1:7" ht="12.75">
      <c r="A104" s="190"/>
      <c r="B104" s="190"/>
      <c r="C104" s="190"/>
      <c r="D104" s="190"/>
      <c r="E104" s="197"/>
      <c r="F104" s="190"/>
      <c r="G104" s="190"/>
    </row>
    <row r="105" spans="1:7" ht="12.75">
      <c r="A105" s="190"/>
      <c r="B105" s="190"/>
      <c r="C105" s="190"/>
      <c r="D105" s="190"/>
      <c r="E105" s="197"/>
      <c r="F105" s="190"/>
      <c r="G105" s="190"/>
    </row>
    <row r="106" spans="1:7" ht="12.75">
      <c r="A106" s="190"/>
      <c r="B106" s="190"/>
      <c r="C106" s="190"/>
      <c r="D106" s="190"/>
      <c r="E106" s="197"/>
      <c r="F106" s="190"/>
      <c r="G106" s="190"/>
    </row>
    <row r="107" spans="1:7" ht="12.75">
      <c r="A107" s="190"/>
      <c r="B107" s="190"/>
      <c r="C107" s="190"/>
      <c r="D107" s="190"/>
      <c r="E107" s="197"/>
      <c r="F107" s="190"/>
      <c r="G107" s="190"/>
    </row>
    <row r="108" spans="1:7" ht="12.75">
      <c r="A108" s="190"/>
      <c r="B108" s="190"/>
      <c r="C108" s="190"/>
      <c r="D108" s="190"/>
      <c r="E108" s="197"/>
      <c r="F108" s="190"/>
      <c r="G108" s="190"/>
    </row>
    <row r="109" spans="1:7" ht="12.75">
      <c r="A109" s="190"/>
      <c r="B109" s="190"/>
      <c r="C109" s="190"/>
      <c r="D109" s="190"/>
      <c r="E109" s="197"/>
      <c r="F109" s="190"/>
      <c r="G109" s="190"/>
    </row>
    <row r="110" spans="1:7" ht="12.75">
      <c r="A110" s="190"/>
      <c r="B110" s="190"/>
      <c r="C110" s="190"/>
      <c r="D110" s="190"/>
      <c r="E110" s="197"/>
      <c r="F110" s="190"/>
      <c r="G110" s="190"/>
    </row>
    <row r="111" spans="1:7" ht="12.75">
      <c r="A111" s="190"/>
      <c r="B111" s="190"/>
      <c r="C111" s="190"/>
      <c r="D111" s="190"/>
      <c r="E111" s="197"/>
      <c r="F111" s="190"/>
      <c r="G111" s="190"/>
    </row>
    <row r="112" spans="1:7" ht="12.75">
      <c r="A112" s="190"/>
      <c r="B112" s="190"/>
      <c r="C112" s="190"/>
      <c r="D112" s="190"/>
      <c r="E112" s="197"/>
      <c r="F112" s="190"/>
      <c r="G112" s="190"/>
    </row>
    <row r="113" spans="1:7" ht="12.75">
      <c r="A113" s="190"/>
      <c r="B113" s="190"/>
      <c r="C113" s="190"/>
      <c r="D113" s="190"/>
      <c r="E113" s="197"/>
      <c r="F113" s="190"/>
      <c r="G113" s="190"/>
    </row>
    <row r="114" spans="1:7" ht="12.75">
      <c r="A114" s="190"/>
      <c r="B114" s="190"/>
      <c r="C114" s="190"/>
      <c r="D114" s="190"/>
      <c r="E114" s="197"/>
      <c r="F114" s="190"/>
      <c r="G114" s="190"/>
    </row>
  </sheetData>
  <sheetProtection/>
  <mergeCells count="16">
    <mergeCell ref="C35:D35"/>
    <mergeCell ref="C37:D37"/>
    <mergeCell ref="C40:D40"/>
    <mergeCell ref="C42:D42"/>
    <mergeCell ref="C27:D27"/>
    <mergeCell ref="C29:D29"/>
    <mergeCell ref="C31:D31"/>
    <mergeCell ref="C33:D33"/>
    <mergeCell ref="A1:I1"/>
    <mergeCell ref="A3:B3"/>
    <mergeCell ref="A4:B4"/>
    <mergeCell ref="G4:I4"/>
    <mergeCell ref="C10:D10"/>
    <mergeCell ref="C15:D15"/>
    <mergeCell ref="C18:D18"/>
    <mergeCell ref="C24:D2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dcterms:created xsi:type="dcterms:W3CDTF">2012-08-13T12:39:42Z</dcterms:created>
  <dcterms:modified xsi:type="dcterms:W3CDTF">2012-08-13T12:40:32Z</dcterms:modified>
  <cp:category/>
  <cp:version/>
  <cp:contentType/>
  <cp:contentStatus/>
</cp:coreProperties>
</file>