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015" windowHeight="766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Rekapitulace!$G$28</definedName>
    <definedName name="Dodavka0">Položky!#REF!</definedName>
    <definedName name="HSV">Rekapitulace!$E$28</definedName>
    <definedName name="HSV0">Položky!#REF!</definedName>
    <definedName name="HZS">Rekapitulace!$I$28</definedName>
    <definedName name="HZS0">Položky!#REF!</definedName>
    <definedName name="JKSO">'Krycí list'!$G$2</definedName>
    <definedName name="MJ">'Krycí list'!$G$5</definedName>
    <definedName name="Mont">Rekapitulace!$H$28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Položky!$A$1:$G$335</definedName>
    <definedName name="_xlnm.Print_Area" localSheetId="1">Rekapitulace!$A$1:$I$35</definedName>
    <definedName name="PocetMJ">'Krycí list'!$G$6</definedName>
    <definedName name="Poznamka">'Krycí list'!$B$37</definedName>
    <definedName name="Projektant">'Krycí list'!$C$8</definedName>
    <definedName name="PSV">Rekapitulace!$F$28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Rekapitulace!$H$34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E291" i="3" l="1"/>
  <c r="E271" i="3"/>
  <c r="G271" i="3" s="1"/>
  <c r="BB271" i="3" s="1"/>
  <c r="E259" i="3"/>
  <c r="E230" i="3"/>
  <c r="E207" i="3"/>
  <c r="E196" i="3"/>
  <c r="E192" i="3"/>
  <c r="E171" i="3"/>
  <c r="E155" i="3"/>
  <c r="D15" i="1"/>
  <c r="BE334" i="3"/>
  <c r="BD334" i="3"/>
  <c r="BC334" i="3"/>
  <c r="BB334" i="3"/>
  <c r="G334" i="3"/>
  <c r="BA334" i="3" s="1"/>
  <c r="BE333" i="3"/>
  <c r="BD333" i="3"/>
  <c r="BC333" i="3"/>
  <c r="BB333" i="3"/>
  <c r="G333" i="3"/>
  <c r="BA333" i="3" s="1"/>
  <c r="BE332" i="3"/>
  <c r="BD332" i="3"/>
  <c r="BC332" i="3"/>
  <c r="BB332" i="3"/>
  <c r="G332" i="3"/>
  <c r="BA332" i="3" s="1"/>
  <c r="BE331" i="3"/>
  <c r="BD331" i="3"/>
  <c r="BC331" i="3"/>
  <c r="BB331" i="3"/>
  <c r="G331" i="3"/>
  <c r="BA331" i="3" s="1"/>
  <c r="BE330" i="3"/>
  <c r="BD330" i="3"/>
  <c r="BC330" i="3"/>
  <c r="BB330" i="3"/>
  <c r="G330" i="3"/>
  <c r="BA330" i="3" s="1"/>
  <c r="BE329" i="3"/>
  <c r="BD329" i="3"/>
  <c r="BC329" i="3"/>
  <c r="BB329" i="3"/>
  <c r="G329" i="3"/>
  <c r="B27" i="2"/>
  <c r="A27" i="2"/>
  <c r="BE335" i="3"/>
  <c r="I27" i="2" s="1"/>
  <c r="C335" i="3"/>
  <c r="BE322" i="3"/>
  <c r="BC322" i="3"/>
  <c r="BC327" i="3" s="1"/>
  <c r="G26" i="2" s="1"/>
  <c r="BB322" i="3"/>
  <c r="BB327" i="3" s="1"/>
  <c r="F26" i="2" s="1"/>
  <c r="BA322" i="3"/>
  <c r="BA327" i="3" s="1"/>
  <c r="E26" i="2" s="1"/>
  <c r="G322" i="3"/>
  <c r="G327" i="3" s="1"/>
  <c r="B26" i="2"/>
  <c r="A26" i="2"/>
  <c r="BE327" i="3"/>
  <c r="I26" i="2" s="1"/>
  <c r="C327" i="3"/>
  <c r="BE302" i="3"/>
  <c r="BD302" i="3"/>
  <c r="BC302" i="3"/>
  <c r="BA302" i="3"/>
  <c r="G302" i="3"/>
  <c r="BB302" i="3" s="1"/>
  <c r="BE299" i="3"/>
  <c r="BD299" i="3"/>
  <c r="BD320" i="3" s="1"/>
  <c r="H25" i="2" s="1"/>
  <c r="BC299" i="3"/>
  <c r="BA299" i="3"/>
  <c r="G299" i="3"/>
  <c r="BB299" i="3" s="1"/>
  <c r="B25" i="2"/>
  <c r="A25" i="2"/>
  <c r="C320" i="3"/>
  <c r="BE294" i="3"/>
  <c r="BE297" i="3" s="1"/>
  <c r="I24" i="2" s="1"/>
  <c r="BD294" i="3"/>
  <c r="BD297" i="3" s="1"/>
  <c r="H24" i="2" s="1"/>
  <c r="BC294" i="3"/>
  <c r="BC297" i="3" s="1"/>
  <c r="G24" i="2" s="1"/>
  <c r="BA294" i="3"/>
  <c r="BA297" i="3" s="1"/>
  <c r="E24" i="2" s="1"/>
  <c r="G294" i="3"/>
  <c r="BB294" i="3" s="1"/>
  <c r="BB297" i="3" s="1"/>
  <c r="F24" i="2" s="1"/>
  <c r="B24" i="2"/>
  <c r="A24" i="2"/>
  <c r="C297" i="3"/>
  <c r="BE291" i="3"/>
  <c r="BD291" i="3"/>
  <c r="BC291" i="3"/>
  <c r="BA291" i="3"/>
  <c r="G291" i="3"/>
  <c r="BB291" i="3" s="1"/>
  <c r="BE284" i="3"/>
  <c r="BD284" i="3"/>
  <c r="BC284" i="3"/>
  <c r="BA284" i="3"/>
  <c r="G284" i="3"/>
  <c r="BB284" i="3" s="1"/>
  <c r="BE281" i="3"/>
  <c r="BD281" i="3"/>
  <c r="BC281" i="3"/>
  <c r="BA281" i="3"/>
  <c r="G281" i="3"/>
  <c r="BB281" i="3" s="1"/>
  <c r="BE279" i="3"/>
  <c r="BD279" i="3"/>
  <c r="BC279" i="3"/>
  <c r="BA279" i="3"/>
  <c r="G279" i="3"/>
  <c r="BB279" i="3" s="1"/>
  <c r="BE274" i="3"/>
  <c r="BD274" i="3"/>
  <c r="BC274" i="3"/>
  <c r="BA274" i="3"/>
  <c r="G274" i="3"/>
  <c r="BB274" i="3" s="1"/>
  <c r="B23" i="2"/>
  <c r="A23" i="2"/>
  <c r="C292" i="3"/>
  <c r="BE271" i="3"/>
  <c r="BD271" i="3"/>
  <c r="BC271" i="3"/>
  <c r="BA271" i="3"/>
  <c r="BE264" i="3"/>
  <c r="BD264" i="3"/>
  <c r="BC264" i="3"/>
  <c r="BA264" i="3"/>
  <c r="G264" i="3"/>
  <c r="BB264" i="3" s="1"/>
  <c r="BE262" i="3"/>
  <c r="BD262" i="3"/>
  <c r="BC262" i="3"/>
  <c r="BA262" i="3"/>
  <c r="G262" i="3"/>
  <c r="BB262" i="3" s="1"/>
  <c r="B22" i="2"/>
  <c r="A22" i="2"/>
  <c r="C272" i="3"/>
  <c r="BE259" i="3"/>
  <c r="BD259" i="3"/>
  <c r="BC259" i="3"/>
  <c r="BA259" i="3"/>
  <c r="G259" i="3"/>
  <c r="BB259" i="3" s="1"/>
  <c r="BE252" i="3"/>
  <c r="BD252" i="3"/>
  <c r="BC252" i="3"/>
  <c r="BA252" i="3"/>
  <c r="G252" i="3"/>
  <c r="BB252" i="3" s="1"/>
  <c r="BE247" i="3"/>
  <c r="BD247" i="3"/>
  <c r="BC247" i="3"/>
  <c r="BA247" i="3"/>
  <c r="G247" i="3"/>
  <c r="BB247" i="3" s="1"/>
  <c r="BE242" i="3"/>
  <c r="BD242" i="3"/>
  <c r="BC242" i="3"/>
  <c r="BA242" i="3"/>
  <c r="G242" i="3"/>
  <c r="BB242" i="3" s="1"/>
  <c r="BE237" i="3"/>
  <c r="BD237" i="3"/>
  <c r="BC237" i="3"/>
  <c r="BA237" i="3"/>
  <c r="BA260" i="3" s="1"/>
  <c r="E21" i="2" s="1"/>
  <c r="G237" i="3"/>
  <c r="BB237" i="3" s="1"/>
  <c r="BE233" i="3"/>
  <c r="BD233" i="3"/>
  <c r="BC233" i="3"/>
  <c r="BA233" i="3"/>
  <c r="G233" i="3"/>
  <c r="BB233" i="3" s="1"/>
  <c r="B21" i="2"/>
  <c r="A21" i="2"/>
  <c r="C260" i="3"/>
  <c r="BE230" i="3"/>
  <c r="BD230" i="3"/>
  <c r="BC230" i="3"/>
  <c r="BA230" i="3"/>
  <c r="G230" i="3"/>
  <c r="BB230" i="3" s="1"/>
  <c r="BE228" i="3"/>
  <c r="BD228" i="3"/>
  <c r="BC228" i="3"/>
  <c r="BA228" i="3"/>
  <c r="G228" i="3"/>
  <c r="BB228" i="3" s="1"/>
  <c r="BE226" i="3"/>
  <c r="BD226" i="3"/>
  <c r="BC226" i="3"/>
  <c r="BA226" i="3"/>
  <c r="G226" i="3"/>
  <c r="BB226" i="3" s="1"/>
  <c r="BE224" i="3"/>
  <c r="BD224" i="3"/>
  <c r="BC224" i="3"/>
  <c r="BA224" i="3"/>
  <c r="G224" i="3"/>
  <c r="BB224" i="3" s="1"/>
  <c r="BE222" i="3"/>
  <c r="BD222" i="3"/>
  <c r="BC222" i="3"/>
  <c r="BA222" i="3"/>
  <c r="G222" i="3"/>
  <c r="BB222" i="3" s="1"/>
  <c r="BE221" i="3"/>
  <c r="BD221" i="3"/>
  <c r="BC221" i="3"/>
  <c r="BA221" i="3"/>
  <c r="G221" i="3"/>
  <c r="BB221" i="3" s="1"/>
  <c r="BE216" i="3"/>
  <c r="BD216" i="3"/>
  <c r="BC216" i="3"/>
  <c r="BA216" i="3"/>
  <c r="G216" i="3"/>
  <c r="BB216" i="3" s="1"/>
  <c r="BE213" i="3"/>
  <c r="BD213" i="3"/>
  <c r="BC213" i="3"/>
  <c r="BA213" i="3"/>
  <c r="G213" i="3"/>
  <c r="BB213" i="3" s="1"/>
  <c r="BE210" i="3"/>
  <c r="BD210" i="3"/>
  <c r="BC210" i="3"/>
  <c r="BA210" i="3"/>
  <c r="BA231" i="3" s="1"/>
  <c r="E20" i="2" s="1"/>
  <c r="G210" i="3"/>
  <c r="BB210" i="3" s="1"/>
  <c r="B20" i="2"/>
  <c r="A20" i="2"/>
  <c r="BE231" i="3"/>
  <c r="I20" i="2" s="1"/>
  <c r="C231" i="3"/>
  <c r="BE207" i="3"/>
  <c r="BD207" i="3"/>
  <c r="BC207" i="3"/>
  <c r="BA207" i="3"/>
  <c r="G207" i="3"/>
  <c r="BB207" i="3" s="1"/>
  <c r="BE203" i="3"/>
  <c r="BD203" i="3"/>
  <c r="BC203" i="3"/>
  <c r="BA203" i="3"/>
  <c r="G203" i="3"/>
  <c r="BB203" i="3" s="1"/>
  <c r="BE199" i="3"/>
  <c r="BD199" i="3"/>
  <c r="BC199" i="3"/>
  <c r="BA199" i="3"/>
  <c r="G199" i="3"/>
  <c r="BB199" i="3" s="1"/>
  <c r="B19" i="2"/>
  <c r="A19" i="2"/>
  <c r="BA208" i="3"/>
  <c r="E19" i="2" s="1"/>
  <c r="C208" i="3"/>
  <c r="BE196" i="3"/>
  <c r="BD196" i="3"/>
  <c r="BC196" i="3"/>
  <c r="BA196" i="3"/>
  <c r="G196" i="3"/>
  <c r="BB196" i="3" s="1"/>
  <c r="BE195" i="3"/>
  <c r="BD195" i="3"/>
  <c r="BC195" i="3"/>
  <c r="BA195" i="3"/>
  <c r="BA197" i="3" s="1"/>
  <c r="E18" i="2" s="1"/>
  <c r="G195" i="3"/>
  <c r="BB195" i="3" s="1"/>
  <c r="B18" i="2"/>
  <c r="A18" i="2"/>
  <c r="BC197" i="3"/>
  <c r="G18" i="2" s="1"/>
  <c r="C197" i="3"/>
  <c r="BE192" i="3"/>
  <c r="BD192" i="3"/>
  <c r="BC192" i="3"/>
  <c r="BA192" i="3"/>
  <c r="G192" i="3"/>
  <c r="BB192" i="3" s="1"/>
  <c r="BE191" i="3"/>
  <c r="BD191" i="3"/>
  <c r="BC191" i="3"/>
  <c r="BA191" i="3"/>
  <c r="G191" i="3"/>
  <c r="BB191" i="3" s="1"/>
  <c r="BE190" i="3"/>
  <c r="BD190" i="3"/>
  <c r="BC190" i="3"/>
  <c r="BA190" i="3"/>
  <c r="G190" i="3"/>
  <c r="BB190" i="3" s="1"/>
  <c r="BE189" i="3"/>
  <c r="BD189" i="3"/>
  <c r="BC189" i="3"/>
  <c r="BA189" i="3"/>
  <c r="G189" i="3"/>
  <c r="BB189" i="3" s="1"/>
  <c r="BE188" i="3"/>
  <c r="BD188" i="3"/>
  <c r="BC188" i="3"/>
  <c r="BA188" i="3"/>
  <c r="G188" i="3"/>
  <c r="BB188" i="3" s="1"/>
  <c r="BE187" i="3"/>
  <c r="BD187" i="3"/>
  <c r="BC187" i="3"/>
  <c r="BA187" i="3"/>
  <c r="G187" i="3"/>
  <c r="BB187" i="3" s="1"/>
  <c r="BE186" i="3"/>
  <c r="BD186" i="3"/>
  <c r="BC186" i="3"/>
  <c r="BA186" i="3"/>
  <c r="G186" i="3"/>
  <c r="BB186" i="3" s="1"/>
  <c r="BE185" i="3"/>
  <c r="BD185" i="3"/>
  <c r="BC185" i="3"/>
  <c r="BA185" i="3"/>
  <c r="G185" i="3"/>
  <c r="BB185" i="3" s="1"/>
  <c r="BE184" i="3"/>
  <c r="BD184" i="3"/>
  <c r="BC184" i="3"/>
  <c r="BA184" i="3"/>
  <c r="G184" i="3"/>
  <c r="BB184" i="3" s="1"/>
  <c r="BE183" i="3"/>
  <c r="BD183" i="3"/>
  <c r="BC183" i="3"/>
  <c r="BA183" i="3"/>
  <c r="G183" i="3"/>
  <c r="BB183" i="3" s="1"/>
  <c r="BE182" i="3"/>
  <c r="BD182" i="3"/>
  <c r="BC182" i="3"/>
  <c r="BA182" i="3"/>
  <c r="G182" i="3"/>
  <c r="BB182" i="3" s="1"/>
  <c r="BE181" i="3"/>
  <c r="BD181" i="3"/>
  <c r="BC181" i="3"/>
  <c r="BA181" i="3"/>
  <c r="G181" i="3"/>
  <c r="BB181" i="3" s="1"/>
  <c r="BE180" i="3"/>
  <c r="BD180" i="3"/>
  <c r="BC180" i="3"/>
  <c r="BA180" i="3"/>
  <c r="G180" i="3"/>
  <c r="BB180" i="3" s="1"/>
  <c r="BE179" i="3"/>
  <c r="BD179" i="3"/>
  <c r="BC179" i="3"/>
  <c r="BA179" i="3"/>
  <c r="G179" i="3"/>
  <c r="BB179" i="3" s="1"/>
  <c r="BE178" i="3"/>
  <c r="BD178" i="3"/>
  <c r="BC178" i="3"/>
  <c r="BA178" i="3"/>
  <c r="G178" i="3"/>
  <c r="BB178" i="3" s="1"/>
  <c r="BE177" i="3"/>
  <c r="BD177" i="3"/>
  <c r="BC177" i="3"/>
  <c r="BA177" i="3"/>
  <c r="G177" i="3"/>
  <c r="BB177" i="3" s="1"/>
  <c r="BE176" i="3"/>
  <c r="BD176" i="3"/>
  <c r="BC176" i="3"/>
  <c r="BA176" i="3"/>
  <c r="G176" i="3"/>
  <c r="BB176" i="3" s="1"/>
  <c r="BE175" i="3"/>
  <c r="BD175" i="3"/>
  <c r="BC175" i="3"/>
  <c r="BA175" i="3"/>
  <c r="G175" i="3"/>
  <c r="BB175" i="3" s="1"/>
  <c r="BE174" i="3"/>
  <c r="BE193" i="3" s="1"/>
  <c r="I17" i="2" s="1"/>
  <c r="BD174" i="3"/>
  <c r="BC174" i="3"/>
  <c r="BA174" i="3"/>
  <c r="G174" i="3"/>
  <c r="BB174" i="3" s="1"/>
  <c r="B17" i="2"/>
  <c r="A17" i="2"/>
  <c r="BA193" i="3"/>
  <c r="E17" i="2" s="1"/>
  <c r="C193" i="3"/>
  <c r="BE171" i="3"/>
  <c r="BD171" i="3"/>
  <c r="BC171" i="3"/>
  <c r="BA171" i="3"/>
  <c r="G171" i="3"/>
  <c r="BB171" i="3" s="1"/>
  <c r="BE169" i="3"/>
  <c r="BD169" i="3"/>
  <c r="BC169" i="3"/>
  <c r="BA169" i="3"/>
  <c r="G169" i="3"/>
  <c r="BB169" i="3" s="1"/>
  <c r="BE167" i="3"/>
  <c r="BD167" i="3"/>
  <c r="BC167" i="3"/>
  <c r="BA167" i="3"/>
  <c r="G167" i="3"/>
  <c r="BB167" i="3" s="1"/>
  <c r="BE165" i="3"/>
  <c r="BD165" i="3"/>
  <c r="BC165" i="3"/>
  <c r="BA165" i="3"/>
  <c r="G165" i="3"/>
  <c r="BB165" i="3" s="1"/>
  <c r="BE164" i="3"/>
  <c r="BD164" i="3"/>
  <c r="BC164" i="3"/>
  <c r="BA164" i="3"/>
  <c r="G164" i="3"/>
  <c r="BB164" i="3" s="1"/>
  <c r="BE162" i="3"/>
  <c r="BD162" i="3"/>
  <c r="BC162" i="3"/>
  <c r="BA162" i="3"/>
  <c r="G162" i="3"/>
  <c r="BB162" i="3" s="1"/>
  <c r="BE158" i="3"/>
  <c r="BD158" i="3"/>
  <c r="BC158" i="3"/>
  <c r="BA158" i="3"/>
  <c r="G158" i="3"/>
  <c r="BB158" i="3" s="1"/>
  <c r="B16" i="2"/>
  <c r="A16" i="2"/>
  <c r="C172" i="3"/>
  <c r="BE155" i="3"/>
  <c r="BD155" i="3"/>
  <c r="BC155" i="3"/>
  <c r="BC156" i="3" s="1"/>
  <c r="G15" i="2" s="1"/>
  <c r="BA155" i="3"/>
  <c r="G155" i="3"/>
  <c r="BB155" i="3" s="1"/>
  <c r="BE146" i="3"/>
  <c r="BD146" i="3"/>
  <c r="BD156" i="3" s="1"/>
  <c r="H15" i="2" s="1"/>
  <c r="BC146" i="3"/>
  <c r="BA146" i="3"/>
  <c r="G146" i="3"/>
  <c r="BB146" i="3" s="1"/>
  <c r="B15" i="2"/>
  <c r="A15" i="2"/>
  <c r="BE156" i="3"/>
  <c r="I15" i="2" s="1"/>
  <c r="BA156" i="3"/>
  <c r="E15" i="2" s="1"/>
  <c r="C156" i="3"/>
  <c r="BE143" i="3"/>
  <c r="BE144" i="3" s="1"/>
  <c r="I14" i="2" s="1"/>
  <c r="BD143" i="3"/>
  <c r="BD144" i="3" s="1"/>
  <c r="H14" i="2" s="1"/>
  <c r="BC143" i="3"/>
  <c r="BC144" i="3" s="1"/>
  <c r="G14" i="2" s="1"/>
  <c r="BB143" i="3"/>
  <c r="BB144" i="3" s="1"/>
  <c r="F14" i="2" s="1"/>
  <c r="G143" i="3"/>
  <c r="G144" i="3" s="1"/>
  <c r="B14" i="2"/>
  <c r="A14" i="2"/>
  <c r="C144" i="3"/>
  <c r="BE140" i="3"/>
  <c r="BD140" i="3"/>
  <c r="BC140" i="3"/>
  <c r="BB140" i="3"/>
  <c r="G140" i="3"/>
  <c r="BA140" i="3" s="1"/>
  <c r="BE139" i="3"/>
  <c r="BD139" i="3"/>
  <c r="BC139" i="3"/>
  <c r="BB139" i="3"/>
  <c r="G139" i="3"/>
  <c r="BA139" i="3" s="1"/>
  <c r="BE138" i="3"/>
  <c r="BD138" i="3"/>
  <c r="BC138" i="3"/>
  <c r="BB138" i="3"/>
  <c r="G138" i="3"/>
  <c r="BA138" i="3" s="1"/>
  <c r="BE137" i="3"/>
  <c r="BD137" i="3"/>
  <c r="BC137" i="3"/>
  <c r="BB137" i="3"/>
  <c r="G137" i="3"/>
  <c r="BA137" i="3" s="1"/>
  <c r="BE135" i="3"/>
  <c r="BD135" i="3"/>
  <c r="BC135" i="3"/>
  <c r="BB135" i="3"/>
  <c r="G135" i="3"/>
  <c r="BA135" i="3" s="1"/>
  <c r="BE133" i="3"/>
  <c r="BD133" i="3"/>
  <c r="BC133" i="3"/>
  <c r="BB133" i="3"/>
  <c r="G133" i="3"/>
  <c r="BA133" i="3" s="1"/>
  <c r="BE130" i="3"/>
  <c r="BD130" i="3"/>
  <c r="BC130" i="3"/>
  <c r="BB130" i="3"/>
  <c r="G130" i="3"/>
  <c r="BA130" i="3" s="1"/>
  <c r="BE126" i="3"/>
  <c r="BD126" i="3"/>
  <c r="BC126" i="3"/>
  <c r="BB126" i="3"/>
  <c r="G126" i="3"/>
  <c r="BA126" i="3" s="1"/>
  <c r="BE124" i="3"/>
  <c r="BD124" i="3"/>
  <c r="BC124" i="3"/>
  <c r="BB124" i="3"/>
  <c r="G124" i="3"/>
  <c r="BA124" i="3" s="1"/>
  <c r="BE122" i="3"/>
  <c r="BD122" i="3"/>
  <c r="BC122" i="3"/>
  <c r="BB122" i="3"/>
  <c r="G122" i="3"/>
  <c r="BA122" i="3" s="1"/>
  <c r="BE120" i="3"/>
  <c r="BD120" i="3"/>
  <c r="BC120" i="3"/>
  <c r="BB120" i="3"/>
  <c r="G120" i="3"/>
  <c r="BA120" i="3" s="1"/>
  <c r="BE119" i="3"/>
  <c r="BD119" i="3"/>
  <c r="BC119" i="3"/>
  <c r="BB119" i="3"/>
  <c r="G119" i="3"/>
  <c r="BA119" i="3" s="1"/>
  <c r="BE116" i="3"/>
  <c r="BD116" i="3"/>
  <c r="BC116" i="3"/>
  <c r="BB116" i="3"/>
  <c r="G116" i="3"/>
  <c r="BA116" i="3" s="1"/>
  <c r="BE111" i="3"/>
  <c r="BD111" i="3"/>
  <c r="BC111" i="3"/>
  <c r="BB111" i="3"/>
  <c r="G111" i="3"/>
  <c r="BA111" i="3" s="1"/>
  <c r="BE109" i="3"/>
  <c r="BD109" i="3"/>
  <c r="BC109" i="3"/>
  <c r="BB109" i="3"/>
  <c r="G109" i="3"/>
  <c r="BA109" i="3" s="1"/>
  <c r="BE104" i="3"/>
  <c r="BD104" i="3"/>
  <c r="BC104" i="3"/>
  <c r="BB104" i="3"/>
  <c r="G104" i="3"/>
  <c r="BA104" i="3" s="1"/>
  <c r="BE97" i="3"/>
  <c r="BD97" i="3"/>
  <c r="BC97" i="3"/>
  <c r="BB97" i="3"/>
  <c r="G97" i="3"/>
  <c r="B13" i="2"/>
  <c r="A13" i="2"/>
  <c r="C141" i="3"/>
  <c r="BE92" i="3"/>
  <c r="BD92" i="3"/>
  <c r="BC92" i="3"/>
  <c r="BC95" i="3" s="1"/>
  <c r="G12" i="2" s="1"/>
  <c r="BB92" i="3"/>
  <c r="G92" i="3"/>
  <c r="BA92" i="3" s="1"/>
  <c r="BE83" i="3"/>
  <c r="BD83" i="3"/>
  <c r="BC83" i="3"/>
  <c r="BB83" i="3"/>
  <c r="G83" i="3"/>
  <c r="BA83" i="3" s="1"/>
  <c r="BE82" i="3"/>
  <c r="BD82" i="3"/>
  <c r="BC82" i="3"/>
  <c r="BB82" i="3"/>
  <c r="G82" i="3"/>
  <c r="B12" i="2"/>
  <c r="A12" i="2"/>
  <c r="C95" i="3"/>
  <c r="BE74" i="3"/>
  <c r="BE80" i="3" s="1"/>
  <c r="I11" i="2" s="1"/>
  <c r="BD74" i="3"/>
  <c r="BD80" i="3" s="1"/>
  <c r="H11" i="2" s="1"/>
  <c r="BC74" i="3"/>
  <c r="BC80" i="3" s="1"/>
  <c r="G11" i="2" s="1"/>
  <c r="BB74" i="3"/>
  <c r="BB80" i="3" s="1"/>
  <c r="F11" i="2" s="1"/>
  <c r="G74" i="3"/>
  <c r="G80" i="3" s="1"/>
  <c r="B11" i="2"/>
  <c r="A11" i="2"/>
  <c r="C80" i="3"/>
  <c r="BE70" i="3"/>
  <c r="BD70" i="3"/>
  <c r="BC70" i="3"/>
  <c r="BC72" i="3" s="1"/>
  <c r="G10" i="2" s="1"/>
  <c r="BB70" i="3"/>
  <c r="G70" i="3"/>
  <c r="BA70" i="3" s="1"/>
  <c r="BE68" i="3"/>
  <c r="BD68" i="3"/>
  <c r="BD72" i="3" s="1"/>
  <c r="H10" i="2" s="1"/>
  <c r="BC68" i="3"/>
  <c r="BB68" i="3"/>
  <c r="BB72" i="3" s="1"/>
  <c r="F10" i="2" s="1"/>
  <c r="G68" i="3"/>
  <c r="BA68" i="3" s="1"/>
  <c r="B10" i="2"/>
  <c r="A10" i="2"/>
  <c r="BE72" i="3"/>
  <c r="I10" i="2" s="1"/>
  <c r="C72" i="3"/>
  <c r="BE59" i="3"/>
  <c r="BE66" i="3" s="1"/>
  <c r="I9" i="2" s="1"/>
  <c r="BD59" i="3"/>
  <c r="BD66" i="3" s="1"/>
  <c r="H9" i="2" s="1"/>
  <c r="BC59" i="3"/>
  <c r="BC66" i="3" s="1"/>
  <c r="G9" i="2" s="1"/>
  <c r="BB59" i="3"/>
  <c r="BB66" i="3" s="1"/>
  <c r="F9" i="2" s="1"/>
  <c r="G59" i="3"/>
  <c r="BA59" i="3" s="1"/>
  <c r="BA66" i="3" s="1"/>
  <c r="E9" i="2" s="1"/>
  <c r="B9" i="2"/>
  <c r="A9" i="2"/>
  <c r="C66" i="3"/>
  <c r="BE48" i="3"/>
  <c r="BD48" i="3"/>
  <c r="BC48" i="3"/>
  <c r="BB48" i="3"/>
  <c r="G48" i="3"/>
  <c r="BA48" i="3" s="1"/>
  <c r="BE43" i="3"/>
  <c r="BD43" i="3"/>
  <c r="BC43" i="3"/>
  <c r="BB43" i="3"/>
  <c r="G43" i="3"/>
  <c r="BA43" i="3" s="1"/>
  <c r="BE36" i="3"/>
  <c r="BD36" i="3"/>
  <c r="BC36" i="3"/>
  <c r="BB36" i="3"/>
  <c r="G36" i="3"/>
  <c r="BA36" i="3" s="1"/>
  <c r="BE33" i="3"/>
  <c r="BD33" i="3"/>
  <c r="BC33" i="3"/>
  <c r="BB33" i="3"/>
  <c r="G33" i="3"/>
  <c r="BA33" i="3" s="1"/>
  <c r="BE27" i="3"/>
  <c r="BD27" i="3"/>
  <c r="BC27" i="3"/>
  <c r="BB27" i="3"/>
  <c r="G27" i="3"/>
  <c r="BA27" i="3" s="1"/>
  <c r="BE20" i="3"/>
  <c r="BD20" i="3"/>
  <c r="BC20" i="3"/>
  <c r="BB20" i="3"/>
  <c r="G20" i="3"/>
  <c r="B8" i="2"/>
  <c r="A8" i="2"/>
  <c r="C57" i="3"/>
  <c r="BE16" i="3"/>
  <c r="BD16" i="3"/>
  <c r="BC16" i="3"/>
  <c r="BB16" i="3"/>
  <c r="G16" i="3"/>
  <c r="BA16" i="3" s="1"/>
  <c r="BE14" i="3"/>
  <c r="BD14" i="3"/>
  <c r="BC14" i="3"/>
  <c r="BB14" i="3"/>
  <c r="G14" i="3"/>
  <c r="BA14" i="3" s="1"/>
  <c r="BE8" i="3"/>
  <c r="BD8" i="3"/>
  <c r="BC8" i="3"/>
  <c r="BB8" i="3"/>
  <c r="G8" i="3"/>
  <c r="B7" i="2"/>
  <c r="A7" i="2"/>
  <c r="C18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C260" i="3" l="1"/>
  <c r="G21" i="2" s="1"/>
  <c r="BE260" i="3"/>
  <c r="I21" i="2" s="1"/>
  <c r="BC320" i="3"/>
  <c r="G25" i="2" s="1"/>
  <c r="BE320" i="3"/>
  <c r="I25" i="2" s="1"/>
  <c r="BA320" i="3"/>
  <c r="E25" i="2" s="1"/>
  <c r="BC272" i="3"/>
  <c r="G22" i="2" s="1"/>
  <c r="BE272" i="3"/>
  <c r="I22" i="2" s="1"/>
  <c r="BD231" i="3"/>
  <c r="H20" i="2" s="1"/>
  <c r="BE208" i="3"/>
  <c r="I19" i="2" s="1"/>
  <c r="G141" i="3"/>
  <c r="BC141" i="3"/>
  <c r="G13" i="2" s="1"/>
  <c r="BE141" i="3"/>
  <c r="I13" i="2" s="1"/>
  <c r="BC18" i="3"/>
  <c r="G7" i="2" s="1"/>
  <c r="BE18" i="3"/>
  <c r="I7" i="2" s="1"/>
  <c r="BC57" i="3"/>
  <c r="G8" i="2" s="1"/>
  <c r="BE57" i="3"/>
  <c r="I8" i="2" s="1"/>
  <c r="G95" i="3"/>
  <c r="BE95" i="3"/>
  <c r="I12" i="2" s="1"/>
  <c r="BC172" i="3"/>
  <c r="G16" i="2" s="1"/>
  <c r="BE172" i="3"/>
  <c r="I16" i="2" s="1"/>
  <c r="BA172" i="3"/>
  <c r="E16" i="2" s="1"/>
  <c r="BD193" i="3"/>
  <c r="H17" i="2" s="1"/>
  <c r="BC193" i="3"/>
  <c r="G17" i="2" s="1"/>
  <c r="BE197" i="3"/>
  <c r="I18" i="2" s="1"/>
  <c r="BD208" i="3"/>
  <c r="H19" i="2" s="1"/>
  <c r="BC208" i="3"/>
  <c r="G19" i="2" s="1"/>
  <c r="BC231" i="3"/>
  <c r="G20" i="2" s="1"/>
  <c r="BA272" i="3"/>
  <c r="E22" i="2" s="1"/>
  <c r="BC292" i="3"/>
  <c r="G23" i="2" s="1"/>
  <c r="BE292" i="3"/>
  <c r="I23" i="2" s="1"/>
  <c r="BA292" i="3"/>
  <c r="E23" i="2" s="1"/>
  <c r="BB335" i="3"/>
  <c r="F27" i="2" s="1"/>
  <c r="BD335" i="3"/>
  <c r="H27" i="2" s="1"/>
  <c r="BC335" i="3"/>
  <c r="G27" i="2" s="1"/>
  <c r="BB320" i="3"/>
  <c r="F25" i="2" s="1"/>
  <c r="BB18" i="3"/>
  <c r="F7" i="2" s="1"/>
  <c r="BB57" i="3"/>
  <c r="F8" i="2" s="1"/>
  <c r="BD95" i="3"/>
  <c r="H12" i="2" s="1"/>
  <c r="BD141" i="3"/>
  <c r="H13" i="2" s="1"/>
  <c r="BD197" i="3"/>
  <c r="H18" i="2" s="1"/>
  <c r="BD272" i="3"/>
  <c r="H22" i="2" s="1"/>
  <c r="G18" i="3"/>
  <c r="G57" i="3"/>
  <c r="BD18" i="3"/>
  <c r="H7" i="2" s="1"/>
  <c r="BD57" i="3"/>
  <c r="H8" i="2" s="1"/>
  <c r="BB95" i="3"/>
  <c r="F12" i="2" s="1"/>
  <c r="BB141" i="3"/>
  <c r="F13" i="2" s="1"/>
  <c r="BB156" i="3"/>
  <c r="F15" i="2" s="1"/>
  <c r="BD172" i="3"/>
  <c r="H16" i="2" s="1"/>
  <c r="BB193" i="3"/>
  <c r="F17" i="2" s="1"/>
  <c r="BB208" i="3"/>
  <c r="F19" i="2" s="1"/>
  <c r="BD260" i="3"/>
  <c r="H21" i="2" s="1"/>
  <c r="BD292" i="3"/>
  <c r="H23" i="2" s="1"/>
  <c r="G335" i="3"/>
  <c r="BB197" i="3"/>
  <c r="F18" i="2" s="1"/>
  <c r="BA72" i="3"/>
  <c r="E10" i="2" s="1"/>
  <c r="BB231" i="3"/>
  <c r="F20" i="2" s="1"/>
  <c r="BB172" i="3"/>
  <c r="F16" i="2" s="1"/>
  <c r="BB260" i="3"/>
  <c r="F21" i="2" s="1"/>
  <c r="BB292" i="3"/>
  <c r="F23" i="2" s="1"/>
  <c r="BB272" i="3"/>
  <c r="F22" i="2" s="1"/>
  <c r="BA8" i="3"/>
  <c r="BA18" i="3" s="1"/>
  <c r="E7" i="2" s="1"/>
  <c r="BA20" i="3"/>
  <c r="BA57" i="3" s="1"/>
  <c r="E8" i="2" s="1"/>
  <c r="G66" i="3"/>
  <c r="G72" i="3"/>
  <c r="BA74" i="3"/>
  <c r="BA80" i="3" s="1"/>
  <c r="E11" i="2" s="1"/>
  <c r="BA82" i="3"/>
  <c r="BA95" i="3" s="1"/>
  <c r="E12" i="2" s="1"/>
  <c r="BA97" i="3"/>
  <c r="BA141" i="3" s="1"/>
  <c r="E13" i="2" s="1"/>
  <c r="BA143" i="3"/>
  <c r="BA144" i="3" s="1"/>
  <c r="E14" i="2" s="1"/>
  <c r="G172" i="3"/>
  <c r="G193" i="3"/>
  <c r="G197" i="3"/>
  <c r="G272" i="3"/>
  <c r="G292" i="3"/>
  <c r="G297" i="3"/>
  <c r="G320" i="3"/>
  <c r="BA329" i="3"/>
  <c r="BA335" i="3" s="1"/>
  <c r="E27" i="2" s="1"/>
  <c r="BD322" i="3"/>
  <c r="BD327" i="3" s="1"/>
  <c r="H26" i="2" s="1"/>
  <c r="G156" i="3"/>
  <c r="G208" i="3"/>
  <c r="G231" i="3"/>
  <c r="G260" i="3"/>
  <c r="G28" i="2" l="1"/>
  <c r="C18" i="1" s="1"/>
  <c r="I28" i="2"/>
  <c r="C21" i="1" s="1"/>
  <c r="H28" i="2"/>
  <c r="C17" i="1" s="1"/>
  <c r="F28" i="2"/>
  <c r="C16" i="1" s="1"/>
  <c r="E28" i="2"/>
  <c r="C15" i="1" l="1"/>
  <c r="C19" i="1" s="1"/>
  <c r="C22" i="1" s="1"/>
  <c r="G33" i="2"/>
  <c r="I33" i="2" s="1"/>
  <c r="G15" i="1" l="1"/>
  <c r="H34" i="2"/>
  <c r="G23" i="1" s="1"/>
  <c r="C23" i="1" s="1"/>
  <c r="F30" i="1" s="1"/>
  <c r="F31" i="1" l="1"/>
  <c r="F34" i="1" s="1"/>
  <c r="G22" i="1"/>
</calcChain>
</file>

<file path=xl/sharedStrings.xml><?xml version="1.0" encoding="utf-8"?>
<sst xmlns="http://schemas.openxmlformats.org/spreadsheetml/2006/main" count="864" uniqueCount="422">
  <si>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</si>
  <si>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</si>
  <si>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</si>
  <si>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</si>
  <si>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</si>
  <si>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</si>
  <si>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</si>
  <si>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</si>
  <si>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</si>
  <si>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</si>
  <si>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</si>
  <si>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</si>
  <si>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</si>
  <si>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</si>
  <si>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</si>
  <si>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</si>
  <si>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</si>
  <si>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</si>
  <si>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</si>
  <si>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</si>
  <si>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</si>
  <si>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</si>
  <si>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</si>
  <si>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</si>
  <si>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</si>
  <si>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</si>
  <si>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</si>
  <si>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</si>
  <si>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</si>
  <si>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</si>
  <si>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</si>
  <si>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</si>
  <si>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</si>
  <si>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</si>
  <si>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</si>
  <si>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</si>
  <si>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</si>
  <si>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</si>
  <si>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</si>
  <si>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</si>
  <si>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</si>
  <si>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</si>
  <si>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</si>
  <si>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</si>
  <si>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</si>
  <si>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</si>
  <si>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</si>
  <si>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</si>
  <si>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</si>
  <si>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</si>
  <si>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</si>
  <si>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</si>
  <si>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</si>
  <si>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</si>
  <si>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</si>
  <si>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</si>
  <si>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</si>
  <si>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</si>
  <si>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</si>
  <si>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</si>
  <si>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</si>
  <si>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</si>
  <si>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</si>
  <si>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</si>
  <si>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</si>
  <si>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</si>
  <si>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</si>
  <si>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</si>
  <si>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</si>
  <si>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</si>
  <si>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</si>
  <si>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</si>
  <si>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</si>
  <si>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</si>
  <si>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</si>
  <si>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</si>
  <si>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</si>
  <si>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Stavební úpravy v bytě</t>
  </si>
  <si>
    <t>06 2017</t>
  </si>
  <si>
    <t>4</t>
  </si>
  <si>
    <t>Na Maninách 1424/25,Pha 7 -byt 1.NP</t>
  </si>
  <si>
    <t>4.1</t>
  </si>
  <si>
    <t>Stavební úpravy v bytě v 1.NP</t>
  </si>
  <si>
    <t>3</t>
  </si>
  <si>
    <t>Svislé a kompletní konstrukce</t>
  </si>
  <si>
    <t>340238212RT2</t>
  </si>
  <si>
    <t>Zazdívka otvorů pl.1 m2,cihlami tl.zdi nad 10 cm s použitím suché maltové směsi</t>
  </si>
  <si>
    <t>m2</t>
  </si>
  <si>
    <t>zazdívka /dozdívka:0,8*2,1+(0,1+0,9+0,5)*2,95</t>
  </si>
  <si>
    <t>-0,8*2</t>
  </si>
  <si>
    <t>přizdívka WC:1,15*1,5</t>
  </si>
  <si>
    <t>obezdívka vany:(0,7+1,4)*0,6</t>
  </si>
  <si>
    <t>podezdívka sprchy:(1+0,7)*2*0,1</t>
  </si>
  <si>
    <t>342255024R00</t>
  </si>
  <si>
    <t xml:space="preserve">Příčky z desek Ytong tl. 10 cm </t>
  </si>
  <si>
    <t>2,15*2,95-0,8*2</t>
  </si>
  <si>
    <t>342948112R00</t>
  </si>
  <si>
    <t xml:space="preserve">Ukotvení příček ke stáv. konstrukcím </t>
  </si>
  <si>
    <t>m</t>
  </si>
  <si>
    <t>2,95*3+2*2</t>
  </si>
  <si>
    <t>61</t>
  </si>
  <si>
    <t>Upravy povrchů vnitřní</t>
  </si>
  <si>
    <t>612403399R00</t>
  </si>
  <si>
    <t xml:space="preserve">Hrubá výplň rýh ve stěnách maltou </t>
  </si>
  <si>
    <t>odhad:</t>
  </si>
  <si>
    <t>elektro:70*0,15</t>
  </si>
  <si>
    <t>voda:(2,5*4+5+4+6*1)*2*0,15</t>
  </si>
  <si>
    <t>kanalizace:</t>
  </si>
  <si>
    <t>DN 50:(2,5*4+2*3)*0,2</t>
  </si>
  <si>
    <t>DN 110:1,5*2*0,3</t>
  </si>
  <si>
    <t>612421626R00</t>
  </si>
  <si>
    <t xml:space="preserve">Omítka vnitřní zdiva, MVC, hladká </t>
  </si>
  <si>
    <t>pod ker. obklady:</t>
  </si>
  <si>
    <t>nové:</t>
  </si>
  <si>
    <t>1.02:(1,26+0,9)*2*1,5-0,6*1,5</t>
  </si>
  <si>
    <t>1.06:(2,2+2,65)*2*2-0,8*2</t>
  </si>
  <si>
    <t>kuchyně:(0,5+1,15+1,85)*0,7</t>
  </si>
  <si>
    <t>612421637R00</t>
  </si>
  <si>
    <t xml:space="preserve">Omítka vnitřní zdiva, MVC, štuková </t>
  </si>
  <si>
    <t>zazdívka /dozdívka:(0,8+0,3)*2,1+(0,1+0,9+0,5)*2,95-0,8*2</t>
  </si>
  <si>
    <t>příčka:(2,15*2,95-0,8*2)*2</t>
  </si>
  <si>
    <t>612453621R00</t>
  </si>
  <si>
    <t xml:space="preserve">Omítka rýh MC šířky do 30 cm,hlaz.dřev.hladítkem </t>
  </si>
  <si>
    <t>611100012RAA</t>
  </si>
  <si>
    <t>Oprava omítek stropů vnitřních vápenocem.štukových oprava ze 30 %</t>
  </si>
  <si>
    <t>1.01:5,1</t>
  </si>
  <si>
    <t>1.06:5,5</t>
  </si>
  <si>
    <t>1.07:13,1</t>
  </si>
  <si>
    <t>612100032RAA</t>
  </si>
  <si>
    <t>Oprava omítek stěn vnitřních vápenocem. štukových oprava ze 30 %</t>
  </si>
  <si>
    <t>1.01:(3*2+2,15)*2,9</t>
  </si>
  <si>
    <t>1.02:(1,26+0,9)*2*(2,9-1,5)</t>
  </si>
  <si>
    <t>1.04:3,4*2,9</t>
  </si>
  <si>
    <t>1.05:3,6*2,6</t>
  </si>
  <si>
    <t>1.06:((2,2+2,65)*2-1,4)*(2,9-2)</t>
  </si>
  <si>
    <t>1.07:(1,15+3,7+1,25+1,35+0,65+1,1)*2,9</t>
  </si>
  <si>
    <t>odpočet ker. obkl.:-(0,5+1,15+1,85)*0,7</t>
  </si>
  <si>
    <t>63</t>
  </si>
  <si>
    <t>Podlahy a podlahové konstrukce</t>
  </si>
  <si>
    <t>632415130RT3</t>
  </si>
  <si>
    <t>Potěr samonivelační ručně tl. 30 mm rychleschnoucí</t>
  </si>
  <si>
    <t>1.03:16,8</t>
  </si>
  <si>
    <t>1.04:17,8</t>
  </si>
  <si>
    <t>1.05:18,8</t>
  </si>
  <si>
    <t>64</t>
  </si>
  <si>
    <t>Výplně otvorů</t>
  </si>
  <si>
    <t>642942111RT3</t>
  </si>
  <si>
    <t>Osazení zárubní dveřních ocelových, pl. do 2,5 m2 včetně dodávky zárubně  70 x 197 x 11 cm</t>
  </si>
  <si>
    <t>kus</t>
  </si>
  <si>
    <t>1.06:1</t>
  </si>
  <si>
    <t>642942111RT4</t>
  </si>
  <si>
    <t>Osazení zárubní dveřních ocelových, pl. do 2,5 m2 včetně dodávky zárubně  80 x 197 x 11 cm</t>
  </si>
  <si>
    <t>1.01:1</t>
  </si>
  <si>
    <t>94</t>
  </si>
  <si>
    <t>Lešení a stavební výtahy</t>
  </si>
  <si>
    <t>941955001R00</t>
  </si>
  <si>
    <t xml:space="preserve">Lešení lehké pomocné, výška podlahy do 1,2 m </t>
  </si>
  <si>
    <t>Začátek provozního součtu</t>
  </si>
  <si>
    <t>1.01/06/07:(0,35+0,1+2,2)*2+0,5+1,1+0,45+1,65+0,5</t>
  </si>
  <si>
    <t>Konec provozního součtu</t>
  </si>
  <si>
    <t>pro bourání:9,5*1</t>
  </si>
  <si>
    <t>pro omítky:(2,15+0,8+1,5)*2*1</t>
  </si>
  <si>
    <t>95</t>
  </si>
  <si>
    <t>Dokončovací konstrukce na pozemních stavbách</t>
  </si>
  <si>
    <t>900      RR2</t>
  </si>
  <si>
    <t>HZS - stavební práce řemeslník v tarifní třídě 6</t>
  </si>
  <si>
    <t>hod</t>
  </si>
  <si>
    <t>952901111R00</t>
  </si>
  <si>
    <t xml:space="preserve">Vyčištění budov o výšce podlaží do 4 m </t>
  </si>
  <si>
    <t>1.02:1,1</t>
  </si>
  <si>
    <t>95.1</t>
  </si>
  <si>
    <t xml:space="preserve">Blíže nespec. drobné práce </t>
  </si>
  <si>
    <t>kpl</t>
  </si>
  <si>
    <t>přípomoce spec. prof.:1</t>
  </si>
  <si>
    <t>atd.:</t>
  </si>
  <si>
    <t>96</t>
  </si>
  <si>
    <t>Bourání konstrukcí</t>
  </si>
  <si>
    <t>762522812R00</t>
  </si>
  <si>
    <t xml:space="preserve">Demontáž podkladů podlah  tl. do 50 mm </t>
  </si>
  <si>
    <t>stávající:</t>
  </si>
  <si>
    <t>1.01:12,5</t>
  </si>
  <si>
    <t>1.07:4,3</t>
  </si>
  <si>
    <t>775511800R00</t>
  </si>
  <si>
    <t xml:space="preserve">Demontáž podlah dřevěných lepených včetně lišt </t>
  </si>
  <si>
    <t>776511820RT2</t>
  </si>
  <si>
    <t>Odstranění povlakových krytin z ploch 10 - 20 m2</t>
  </si>
  <si>
    <t>1.01,07 stáv.:12,5+4,3</t>
  </si>
  <si>
    <t>962031133R00</t>
  </si>
  <si>
    <t xml:space="preserve">Bourání příček do tl. 15 cm </t>
  </si>
  <si>
    <t>9,5*2,95-0,6*2-0,8*2*3</t>
  </si>
  <si>
    <t>965081713RT1</t>
  </si>
  <si>
    <t>Bourání dlažeb keramických tl.10 mm, nad 1 m2 ručně, dlaždice keramické</t>
  </si>
  <si>
    <t>1.06 stáv.:6,2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</si>
  <si>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</si>
  <si>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</si>
  <si>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</si>
  <si>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</si>
  <si>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0,6*2+0,7*2+0,8*2*3</t>
  </si>
  <si>
    <t>974031123R00</t>
  </si>
  <si>
    <t xml:space="preserve">Vysekání rýh ve zdi cihelné 3 x 10 cm </t>
  </si>
  <si>
    <t>pro elektro odhad:70</t>
  </si>
  <si>
    <t>974031134R00</t>
  </si>
  <si>
    <t xml:space="preserve">Vysekání rýh ve zdi cihelné 5 x 15 cm </t>
  </si>
  <si>
    <t>voda:(2,5*4+5+4+6*1)</t>
  </si>
  <si>
    <t>974031164R00</t>
  </si>
  <si>
    <t xml:space="preserve">Vysekání rýh ve zdi cihelné 15 x 15 cm </t>
  </si>
  <si>
    <t>DN 50:(2,5*4+2*3)</t>
  </si>
  <si>
    <t>DN 110:1,5</t>
  </si>
  <si>
    <t>978059521R00</t>
  </si>
  <si>
    <t xml:space="preserve">Odsekání vnitřních obkladů stěn do 2 m2 </t>
  </si>
  <si>
    <t>1.06 stáv.:(2,2+2,15+0,7+0,5+2)*2-0,7*2</t>
  </si>
  <si>
    <t>1.07 stáv.:(1,95+1+0,6+0,5)*0,7</t>
  </si>
  <si>
    <t>721200010RAA</t>
  </si>
  <si>
    <t>Demontáž potrubí kanalizačního do DN 200, s vysekáním ze zdi</t>
  </si>
  <si>
    <t>1,5</t>
  </si>
  <si>
    <t>722200010RAA</t>
  </si>
  <si>
    <t>Demontáž potrubí ocelového do DN 50 s vysekáním ze zdi</t>
  </si>
  <si>
    <t>1+2,3+2,2+1+1,5+3*1</t>
  </si>
  <si>
    <t>725290010RA0</t>
  </si>
  <si>
    <t xml:space="preserve">Demontáž klozetu včetně splachovací nádrže </t>
  </si>
  <si>
    <t>725290020RA0</t>
  </si>
  <si>
    <t xml:space="preserve">Demontáž umyvadla včetně baterie a konzol </t>
  </si>
  <si>
    <t>725290030RA0</t>
  </si>
  <si>
    <t xml:space="preserve">Demontáž vany, včetně baterie a obezdění </t>
  </si>
  <si>
    <t>96.1</t>
  </si>
  <si>
    <t xml:space="preserve">Demontáž elektroinstalace vč. svítidel 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</si>
  <si>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</si>
  <si>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</si>
  <si>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</si>
  <si>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</si>
  <si>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</si>
  <si>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</si>
  <si>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</si>
  <si>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711212001RT2</t>
  </si>
  <si>
    <t>Nátěr hydroizolační těsnící hmotou proti vlhkosti</t>
  </si>
  <si>
    <t>podlahy:</t>
  </si>
  <si>
    <t>sokly:(1,26+0,9)*2*0,15-0,6*0,15</t>
  </si>
  <si>
    <t>(2,2+2,65)*2*0,15-0,8*0,15</t>
  </si>
  <si>
    <t>za vanou/sprchou:(1+2,2+0,8)*(2-0,15)</t>
  </si>
  <si>
    <t>stěny:</t>
  </si>
  <si>
    <t>998711202R00</t>
  </si>
  <si>
    <t xml:space="preserve">Přesun hmot pro izolace proti vodě, výšky do 12 m </t>
  </si>
  <si>
    <t>720</t>
  </si>
  <si>
    <t>Zdravotechnická instalace</t>
  </si>
  <si>
    <t>721290111R00</t>
  </si>
  <si>
    <t xml:space="preserve">Zkouška těsnosti kanalizace vodou do DN 125 </t>
  </si>
  <si>
    <t>DN 110:1,5*2</t>
  </si>
  <si>
    <t>722280106R00</t>
  </si>
  <si>
    <t xml:space="preserve">Tlaková zkouška vodovodního potrubí do DN 32 </t>
  </si>
  <si>
    <t>voda:(2,5*4+5+4+6*1)*2</t>
  </si>
  <si>
    <t>720.1</t>
  </si>
  <si>
    <t xml:space="preserve">Připojení, doplňky, protokoly atd. </t>
  </si>
  <si>
    <t>721200001RA0</t>
  </si>
  <si>
    <t xml:space="preserve">Kanalizace vnitřní připojovací, PP, D 50x1,8 mm </t>
  </si>
  <si>
    <t>721200002RA0</t>
  </si>
  <si>
    <t xml:space="preserve">Kanalizace vnitřní odpadní PP, D 110 x 2,7 mm </t>
  </si>
  <si>
    <t>722200003RAB</t>
  </si>
  <si>
    <t>Vodovod, potrubí polyetylenové D 20 x 2mm, ochrana ochrana potrubí skruží Mirelon</t>
  </si>
  <si>
    <t>998721202R00</t>
  </si>
  <si>
    <t xml:space="preserve">Přesun hmot pro vnitřní kanalizaci, výšky do 12 m </t>
  </si>
  <si>
    <t>725</t>
  </si>
  <si>
    <t>Zařizovací předměty</t>
  </si>
  <si>
    <t>725014121RT1</t>
  </si>
  <si>
    <t>Klozet závěsný CUBITO, hlub. splach., bílý včetně sedátka v bílé barvě</t>
  </si>
  <si>
    <t>soubor</t>
  </si>
  <si>
    <t>725849302R00</t>
  </si>
  <si>
    <t xml:space="preserve">Montáž držáku sprchy </t>
  </si>
  <si>
    <t>725980113R00</t>
  </si>
  <si>
    <t xml:space="preserve">Dvířka vanová 300 x 300 mm </t>
  </si>
  <si>
    <t>726212311R00</t>
  </si>
  <si>
    <t xml:space="preserve">Modul pro umyvadlo </t>
  </si>
  <si>
    <t>726212321R00</t>
  </si>
  <si>
    <t xml:space="preserve">Modul pro závěsné WC </t>
  </si>
  <si>
    <t>725.1</t>
  </si>
  <si>
    <t>Koupelnové vybavení demontáž,dodávka,montáž</t>
  </si>
  <si>
    <t>725100001RA0</t>
  </si>
  <si>
    <t>Montáž umyvadla, baterie, zápachová uzávěrka, připojení</t>
  </si>
  <si>
    <t>725100003RA0</t>
  </si>
  <si>
    <t xml:space="preserve">Montáž vany, baterie, zápachová uzávěrka, obezdění </t>
  </si>
  <si>
    <t>725100005RA0</t>
  </si>
  <si>
    <t>Sprchová kabina, zápachová uzávěrka, (vanička+roh. zástěna)</t>
  </si>
  <si>
    <t>55144111</t>
  </si>
  <si>
    <t>Baterie umyvadlová</t>
  </si>
  <si>
    <t>55144130</t>
  </si>
  <si>
    <t>Baterie vanová</t>
  </si>
  <si>
    <t>55144143</t>
  </si>
  <si>
    <t>Baterie sprchová</t>
  </si>
  <si>
    <t>55145040</t>
  </si>
  <si>
    <t>Baterie dřez. směšov stojánk s vytahov sprch</t>
  </si>
  <si>
    <t>55145352</t>
  </si>
  <si>
    <t>Set sprchový hadice, růžice, držák</t>
  </si>
  <si>
    <t>55220569.A</t>
  </si>
  <si>
    <t>Vana plechová smaltovaná dl. 140 cm</t>
  </si>
  <si>
    <t>55221002.A</t>
  </si>
  <si>
    <t>Nohy kovové pro standard. vany</t>
  </si>
  <si>
    <t>pár</t>
  </si>
  <si>
    <t>64214440</t>
  </si>
  <si>
    <t>Umyvadlo CUBITO 60x45 cm otvor pro baterii bílé</t>
  </si>
  <si>
    <t>64221352</t>
  </si>
  <si>
    <t>Umývátko CUBITO bílé asym s otvorem vlevo 45x25 cm</t>
  </si>
  <si>
    <t>998725202R00</t>
  </si>
  <si>
    <t xml:space="preserve">Přesun hmot pro zařizovací předměty, výšky do 12 m </t>
  </si>
  <si>
    <t>735</t>
  </si>
  <si>
    <t>Otopná tělesa</t>
  </si>
  <si>
    <t>735.1</t>
  </si>
  <si>
    <t>Těleso trubkové koupelnové elektrické s časovým spínačem vč. přívodu a úprav   D+M</t>
  </si>
  <si>
    <t>998735202R00</t>
  </si>
  <si>
    <t xml:space="preserve">Přesun hmot pro otopná tělesa, výšky do 12 m </t>
  </si>
  <si>
    <t>762</t>
  </si>
  <si>
    <t>Konstrukce tesařské</t>
  </si>
  <si>
    <t>762512235RT2</t>
  </si>
  <si>
    <t>Položení podlah ochranných včetně dodávky, dřevotříska tl. 16 mm</t>
  </si>
  <si>
    <t>dotčené místnosti:</t>
  </si>
  <si>
    <t>762526811R00</t>
  </si>
  <si>
    <t xml:space="preserve">Demontáž podlah bez polštářů z dřevotřísky do 2 cm </t>
  </si>
  <si>
    <t>998762202R00</t>
  </si>
  <si>
    <t xml:space="preserve">Přesun hmot pro tesařské konstrukce, výšky do 12 m </t>
  </si>
  <si>
    <t>766</t>
  </si>
  <si>
    <t>Konstrukce truhlářské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</si>
  <si>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</si>
  <si>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</si>
  <si>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</si>
  <si>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</si>
  <si>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766.1</t>
  </si>
  <si>
    <t>Vestavěné skříně WOODFACE D+M</t>
  </si>
  <si>
    <t>bm:1,15</t>
  </si>
  <si>
    <t>766810010RAE</t>
  </si>
  <si>
    <t>Kuchyňské linky dodávka a montáž vč. spotřebičů linka 350/180 cm</t>
  </si>
  <si>
    <t>54914634</t>
  </si>
  <si>
    <t>Dveřní kování</t>
  </si>
  <si>
    <t>54914635</t>
  </si>
  <si>
    <t>Dveřní kování WC</t>
  </si>
  <si>
    <t>61161802</t>
  </si>
  <si>
    <t>Dveře vnitřní hladké plné  1kř. 70x197</t>
  </si>
  <si>
    <t>61161803</t>
  </si>
  <si>
    <t>Dveře vnitřní hladké plné 1kř. 80x197</t>
  </si>
  <si>
    <t>998766202R00</t>
  </si>
  <si>
    <t xml:space="preserve">Přesun hmot pro truhlářské konstr., výšky do 12 m </t>
  </si>
  <si>
    <t>771</t>
  </si>
  <si>
    <t>Podlahy z dlaždic a obklady</t>
  </si>
  <si>
    <t>771578011RT3</t>
  </si>
  <si>
    <t xml:space="preserve">Spára podlaha - stěna, silikonem </t>
  </si>
  <si>
    <t>1.02:(1,26+0,9)*2</t>
  </si>
  <si>
    <t>1.06:(2,2+2,65)*2</t>
  </si>
  <si>
    <t>771579795R00</t>
  </si>
  <si>
    <t xml:space="preserve">Příplatek za spárování vodotěsnou hmotou - plošně </t>
  </si>
  <si>
    <t>771100010RAA</t>
  </si>
  <si>
    <t>Vyrovnání podk.samoniv.hmotou inter. nivelační hmota tl. 3 mm, penetrace</t>
  </si>
  <si>
    <t>771575014RAH</t>
  </si>
  <si>
    <t>Dlažba do tmele  30 x 30 cm dlažba ve specifikaci</t>
  </si>
  <si>
    <t>59764210</t>
  </si>
  <si>
    <t>Dlažba Taurus Granit hladká protiskl. 300x300x9 mm</t>
  </si>
  <si>
    <t>Mezisoučet</t>
  </si>
  <si>
    <t>ztratné, prořez:6,6*0,05</t>
  </si>
  <si>
    <t>998771202R00</t>
  </si>
  <si>
    <t xml:space="preserve">Přesun hmot pro podlahy z dlaždic, výšky do 12 m </t>
  </si>
  <si>
    <t>775</t>
  </si>
  <si>
    <t>Podlahy vlysové a parketové</t>
  </si>
  <si>
    <t>775981112RV1</t>
  </si>
  <si>
    <t xml:space="preserve">Lišta hliníková přechodová, stejná výška krytin </t>
  </si>
  <si>
    <t>0,8*3+2,15</t>
  </si>
  <si>
    <t>775540040RAE</t>
  </si>
  <si>
    <t>Podlaha lamelová, vinyl 1Floor V5, podložka Adipan lamela tl. 8,3 mm, jádro vinyl, zátěž 23/33</t>
  </si>
  <si>
    <t>998775202R00</t>
  </si>
  <si>
    <t xml:space="preserve">Přesun hmot pro podlahy vlysové, výšky do 12 m </t>
  </si>
  <si>
    <t>781</t>
  </si>
  <si>
    <t>Obklady keramické</t>
  </si>
  <si>
    <t>781475116R00</t>
  </si>
  <si>
    <t xml:space="preserve">Obklad vnitřní stěn keramický, do tmele </t>
  </si>
  <si>
    <t>781485116R00</t>
  </si>
  <si>
    <t xml:space="preserve">Obklad vnitř.mozaika keramická do 50x50mm, tmel </t>
  </si>
  <si>
    <t>59762039</t>
  </si>
  <si>
    <t>Mozaika Imperial 23x23x6 bílá C 1.j. 300x300</t>
  </si>
  <si>
    <t>ztratné, prořez:2,45*0,03</t>
  </si>
  <si>
    <t>597813712</t>
  </si>
  <si>
    <t>Obkládačka keramická Color One</t>
  </si>
  <si>
    <t>ztratné, prořez:23,38*0,05</t>
  </si>
  <si>
    <t>998781202R00</t>
  </si>
  <si>
    <t xml:space="preserve">Přesun hmot pro obklady keramické, výšky do 12 m </t>
  </si>
  <si>
    <t>783</t>
  </si>
  <si>
    <t>Nátěry</t>
  </si>
  <si>
    <t>783220010RAC</t>
  </si>
  <si>
    <t>Nátěr kovových doplňkových konstrukcí syntetický dvojnásobný krycí s 1x emailováním</t>
  </si>
  <si>
    <t>zárubně:</t>
  </si>
  <si>
    <t>1.01,06:2*1,5</t>
  </si>
  <si>
    <t>784</t>
  </si>
  <si>
    <t>Malby</t>
  </si>
  <si>
    <t>784450010RAB</t>
  </si>
  <si>
    <t>Malba z malíř. směsí jednobarevná s bílým stropem dvojnásobná Primalex</t>
  </si>
  <si>
    <t>zazdívka /dozdívka:(0,8+0,3)*2,1+(0,1+0,9+0,5)*2,9</t>
  </si>
  <si>
    <t>příčka:2,15*2,9*2</t>
  </si>
  <si>
    <t>784950030RAA</t>
  </si>
  <si>
    <t>Oprava maleb z malířských směsí oškrábání, umytí, vyhlazení, 2x malba otěruvzdorná</t>
  </si>
  <si>
    <t>1.03:(3,1+5,12)*2*2,9</t>
  </si>
  <si>
    <t>1.04:(3,4+5,12)*2*2,9-2,15*2,9</t>
  </si>
  <si>
    <t>1.05:(3,6+5,12)*2*2,9</t>
  </si>
  <si>
    <t>stropy:</t>
  </si>
  <si>
    <t>1.04:18,1</t>
  </si>
  <si>
    <t>M21</t>
  </si>
  <si>
    <t>Elektromontáže</t>
  </si>
  <si>
    <t>21.1</t>
  </si>
  <si>
    <t xml:space="preserve">Elektroinstalace </t>
  </si>
  <si>
    <t>úprava stávající:1</t>
  </si>
  <si>
    <t>pro nové místnosti +:</t>
  </si>
  <si>
    <t>1x zásuvka vč. přívodu:</t>
  </si>
  <si>
    <t>dl. 2m: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</si>
  <si>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</si>
  <si>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</si>
  <si>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</si>
  <si>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</si>
  <si>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</si>
  <si>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</si>
  <si>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</si>
  <si>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</si>
  <si>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979095312R00</t>
  </si>
  <si>
    <t xml:space="preserve">Naložení a složení suti </t>
  </si>
  <si>
    <t>979981101R00</t>
  </si>
  <si>
    <t xml:space="preserve">Kontejner, suť bez příměsí, odvoz a likvidace, 3 t </t>
  </si>
  <si>
    <t>979990001R00</t>
  </si>
  <si>
    <t xml:space="preserve">Poplatek za skládku stavební suti </t>
  </si>
  <si>
    <t>Vedlejší náklady NÚS</t>
  </si>
  <si>
    <t>ARCHDAN - projektová kancelář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</si>
</sst>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20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1" fillId="3" borderId="62" xfId="1" applyNumberFormat="1" applyFont="1" applyFill="1" applyBorder="1" applyAlignment="1">
      <alignment horizontal="right" wrapText="1"/>
    </xf>
    <xf numFmtId="0" fontId="21" fillId="3" borderId="34" xfId="1" applyFont="1" applyFill="1" applyBorder="1" applyAlignment="1">
      <alignment horizontal="left" wrapText="1"/>
    </xf>
    <xf numFmtId="0" fontId="21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3" fillId="2" borderId="10" xfId="1" applyNumberFormat="1" applyFont="1" applyFill="1" applyBorder="1" applyAlignment="1">
      <alignment horizontal="left"/>
    </xf>
    <xf numFmtId="0" fontId="23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4" fillId="0" borderId="0" xfId="1" applyFont="1" applyAlignment="1"/>
    <xf numFmtId="0" fontId="10" fillId="0" borderId="0" xfId="1" applyAlignment="1">
      <alignment horizontal="right"/>
    </xf>
    <xf numFmtId="0" fontId="25" fillId="0" borderId="0" xfId="1" applyFont="1" applyBorder="1"/>
    <xf numFmtId="3" fontId="25" fillId="0" borderId="0" xfId="1" applyNumberFormat="1" applyFont="1" applyBorder="1" applyAlignment="1">
      <alignment horizontal="right"/>
    </xf>
    <xf numFmtId="4" fontId="25" fillId="0" borderId="0" xfId="1" applyNumberFormat="1" applyFont="1" applyBorder="1"/>
    <xf numFmtId="0" fontId="24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9" fillId="3" borderId="62" xfId="1" applyNumberFormat="1" applyFont="1" applyFill="1" applyBorder="1" applyAlignment="1">
      <alignment horizontal="right" wrapText="1"/>
    </xf>
    <xf numFmtId="4" fontId="26" fillId="3" borderId="62" xfId="1" applyNumberFormat="1" applyFont="1" applyFill="1" applyBorder="1" applyAlignment="1">
      <alignment horizontal="right" wrapText="1"/>
    </xf>
    <xf numFmtId="14" fontId="3" fillId="0" borderId="13" xfId="0" applyNumberFormat="1" applyFont="1" applyBorder="1"/>
    <xf numFmtId="165" fontId="3" fillId="4" borderId="10" xfId="0" applyNumberFormat="1" applyFont="1" applyFill="1" applyBorder="1" applyAlignment="1">
      <alignment horizontal="right"/>
    </xf>
    <xf numFmtId="4" fontId="17" fillId="4" borderId="59" xfId="1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21" fillId="3" borderId="60" xfId="1" applyNumberFormat="1" applyFont="1" applyFill="1" applyBorder="1" applyAlignment="1">
      <alignment horizontal="left" wrapText="1"/>
    </xf>
    <xf numFmtId="49" fontId="22" fillId="0" borderId="61" xfId="0" applyNumberFormat="1" applyFont="1" applyBorder="1" applyAlignment="1">
      <alignment horizontal="left" wrapText="1"/>
    </xf>
    <xf numFmtId="49" fontId="19" fillId="3" borderId="60" xfId="1" applyNumberFormat="1" applyFont="1" applyFill="1" applyBorder="1" applyAlignment="1">
      <alignment horizontal="left" wrapText="1"/>
    </xf>
    <xf numFmtId="49" fontId="26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B37" sqref="B37:G45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4.1</v>
      </c>
      <c r="D2" s="5" t="str">
        <f>Rekapitulace!G2</f>
        <v>Stavební úpravy v bytě v 1.NP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73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9" t="s">
        <v>421</v>
      </c>
      <c r="D8" s="209"/>
      <c r="E8" s="21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9" t="str">
        <f>Projektant</f>
        <v>ARCHDAN - projektová kancelář</v>
      </c>
      <c r="D9" s="209"/>
      <c r="E9" s="210"/>
      <c r="F9" s="13"/>
      <c r="G9" s="34"/>
      <c r="H9" s="35"/>
    </row>
    <row r="10" spans="1:57" x14ac:dyDescent="0.2">
      <c r="A10" s="29" t="s">
        <v>14</v>
      </c>
      <c r="B10" s="13"/>
      <c r="C10" s="209"/>
      <c r="D10" s="209"/>
      <c r="E10" s="209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9"/>
      <c r="D11" s="209"/>
      <c r="E11" s="209"/>
      <c r="F11" s="39" t="s">
        <v>16</v>
      </c>
      <c r="G11" s="40" t="s">
        <v>78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Rekapitulace!A33</f>
        <v>Vedlejší náklady NÚS</v>
      </c>
      <c r="E15" s="58"/>
      <c r="F15" s="59"/>
      <c r="G15" s="56">
        <f>Rekapitulace!I33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205">
        <v>42907</v>
      </c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15</v>
      </c>
      <c r="D30" s="86" t="s">
        <v>43</v>
      </c>
      <c r="E30" s="88"/>
      <c r="F30" s="214">
        <f>C23-F32</f>
        <v>0</v>
      </c>
      <c r="G30" s="215"/>
    </row>
    <row r="31" spans="1:7" x14ac:dyDescent="0.2">
      <c r="A31" s="85" t="s">
        <v>44</v>
      </c>
      <c r="B31" s="86"/>
      <c r="C31" s="87">
        <f>SazbaDPH1</f>
        <v>15</v>
      </c>
      <c r="D31" s="86" t="s">
        <v>45</v>
      </c>
      <c r="E31" s="88"/>
      <c r="F31" s="214">
        <f>ROUND(PRODUCT(F30,C31/100),0)</f>
        <v>0</v>
      </c>
      <c r="G31" s="215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14">
        <v>0</v>
      </c>
      <c r="G32" s="215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14">
        <f>ROUND(PRODUCT(F32,C33/100),0)</f>
        <v>0</v>
      </c>
      <c r="G33" s="215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16">
        <f>ROUND(SUM(F30:F33),0)</f>
        <v>0</v>
      </c>
      <c r="G34" s="217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 x14ac:dyDescent="0.2">
      <c r="A38" s="96"/>
      <c r="B38" s="208"/>
      <c r="C38" s="208"/>
      <c r="D38" s="208"/>
      <c r="E38" s="208"/>
      <c r="F38" s="208"/>
      <c r="G38" s="208"/>
      <c r="H38" t="s">
        <v>5</v>
      </c>
    </row>
    <row r="39" spans="1:8" x14ac:dyDescent="0.2">
      <c r="A39" s="96"/>
      <c r="B39" s="208"/>
      <c r="C39" s="208"/>
      <c r="D39" s="208"/>
      <c r="E39" s="208"/>
      <c r="F39" s="208"/>
      <c r="G39" s="208"/>
      <c r="H39" t="s">
        <v>5</v>
      </c>
    </row>
    <row r="40" spans="1:8" x14ac:dyDescent="0.2">
      <c r="A40" s="96"/>
      <c r="B40" s="208"/>
      <c r="C40" s="208"/>
      <c r="D40" s="208"/>
      <c r="E40" s="208"/>
      <c r="F40" s="208"/>
      <c r="G40" s="208"/>
      <c r="H40" t="s">
        <v>5</v>
      </c>
    </row>
    <row r="41" spans="1:8" x14ac:dyDescent="0.2">
      <c r="A41" s="96"/>
      <c r="B41" s="208"/>
      <c r="C41" s="208"/>
      <c r="D41" s="208"/>
      <c r="E41" s="208"/>
      <c r="F41" s="208"/>
      <c r="G41" s="208"/>
      <c r="H41" t="s">
        <v>5</v>
      </c>
    </row>
    <row r="42" spans="1:8" x14ac:dyDescent="0.2">
      <c r="A42" s="96"/>
      <c r="B42" s="208"/>
      <c r="C42" s="208"/>
      <c r="D42" s="208"/>
      <c r="E42" s="208"/>
      <c r="F42" s="208"/>
      <c r="G42" s="208"/>
      <c r="H42" t="s">
        <v>5</v>
      </c>
    </row>
    <row r="43" spans="1:8" x14ac:dyDescent="0.2">
      <c r="A43" s="96"/>
      <c r="B43" s="208"/>
      <c r="C43" s="208"/>
      <c r="D43" s="208"/>
      <c r="E43" s="208"/>
      <c r="F43" s="208"/>
      <c r="G43" s="208"/>
      <c r="H43" t="s">
        <v>5</v>
      </c>
    </row>
    <row r="44" spans="1:8" x14ac:dyDescent="0.2">
      <c r="A44" s="96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 x14ac:dyDescent="0.2">
      <c r="A45" s="96"/>
      <c r="B45" s="208"/>
      <c r="C45" s="208"/>
      <c r="D45" s="208"/>
      <c r="E45" s="208"/>
      <c r="F45" s="208"/>
      <c r="G45" s="208"/>
      <c r="H45" t="s">
        <v>5</v>
      </c>
    </row>
    <row r="46" spans="1:8" x14ac:dyDescent="0.2">
      <c r="B46" s="218"/>
      <c r="C46" s="218"/>
      <c r="D46" s="218"/>
      <c r="E46" s="218"/>
      <c r="F46" s="218"/>
      <c r="G46" s="218"/>
    </row>
    <row r="47" spans="1:8" x14ac:dyDescent="0.2">
      <c r="B47" s="218"/>
      <c r="C47" s="218"/>
      <c r="D47" s="218"/>
      <c r="E47" s="218"/>
      <c r="F47" s="218"/>
      <c r="G47" s="218"/>
    </row>
    <row r="48" spans="1:8" x14ac:dyDescent="0.2">
      <c r="B48" s="218"/>
      <c r="C48" s="218"/>
      <c r="D48" s="218"/>
      <c r="E48" s="218"/>
      <c r="F48" s="218"/>
      <c r="G48" s="218"/>
    </row>
    <row r="49" spans="2:7" x14ac:dyDescent="0.2">
      <c r="B49" s="218"/>
      <c r="C49" s="218"/>
      <c r="D49" s="218"/>
      <c r="E49" s="218"/>
      <c r="F49" s="218"/>
      <c r="G49" s="218"/>
    </row>
    <row r="50" spans="2:7" x14ac:dyDescent="0.2">
      <c r="B50" s="218"/>
      <c r="C50" s="218"/>
      <c r="D50" s="218"/>
      <c r="E50" s="218"/>
      <c r="F50" s="218"/>
      <c r="G50" s="218"/>
    </row>
    <row r="51" spans="2:7" x14ac:dyDescent="0.2">
      <c r="B51" s="218"/>
      <c r="C51" s="218"/>
      <c r="D51" s="218"/>
      <c r="E51" s="218"/>
      <c r="F51" s="218"/>
      <c r="G51" s="218"/>
    </row>
    <row r="52" spans="2:7" x14ac:dyDescent="0.2">
      <c r="B52" s="218"/>
      <c r="C52" s="218"/>
      <c r="D52" s="218"/>
      <c r="E52" s="218"/>
      <c r="F52" s="218"/>
      <c r="G52" s="218"/>
    </row>
    <row r="53" spans="2:7" x14ac:dyDescent="0.2">
      <c r="B53" s="218"/>
      <c r="C53" s="218"/>
      <c r="D53" s="218"/>
      <c r="E53" s="218"/>
      <c r="F53" s="218"/>
      <c r="G53" s="218"/>
    </row>
    <row r="54" spans="2:7" x14ac:dyDescent="0.2">
      <c r="B54" s="218"/>
      <c r="C54" s="218"/>
      <c r="D54" s="218"/>
      <c r="E54" s="218"/>
      <c r="F54" s="218"/>
      <c r="G54" s="218"/>
    </row>
    <row r="55" spans="2:7" x14ac:dyDescent="0.2">
      <c r="B55" s="218"/>
      <c r="C55" s="218"/>
      <c r="D55" s="218"/>
      <c r="E55" s="218"/>
      <c r="F55" s="218"/>
      <c r="G55" s="21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5"/>
  <sheetViews>
    <sheetView workbookViewId="0">
      <selection activeCell="F33" sqref="F3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9" t="s">
        <v>48</v>
      </c>
      <c r="B1" s="220"/>
      <c r="C1" s="97" t="str">
        <f>CONCATENATE(cislostavby," ",nazevstavby)</f>
        <v>1 Stavební úpravy v bytě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 x14ac:dyDescent="0.25">
      <c r="A2" s="221" t="s">
        <v>50</v>
      </c>
      <c r="B2" s="222"/>
      <c r="C2" s="103" t="str">
        <f>CONCATENATE(cisloobjektu," ",nazevobjektu)</f>
        <v>4 Na Maninách 1424/25,Pha 7 -byt 1.NP</v>
      </c>
      <c r="D2" s="104"/>
      <c r="E2" s="105"/>
      <c r="F2" s="104"/>
      <c r="G2" s="223" t="s">
        <v>82</v>
      </c>
      <c r="H2" s="224"/>
      <c r="I2" s="22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x14ac:dyDescent="0.2">
      <c r="A7" s="199" t="str">
        <f>Položky!B7</f>
        <v>3</v>
      </c>
      <c r="B7" s="115" t="str">
        <f>Položky!C7</f>
        <v>Svislé a kompletní konstrukce</v>
      </c>
      <c r="C7" s="66"/>
      <c r="D7" s="116"/>
      <c r="E7" s="200">
        <f>Položky!BA18</f>
        <v>0</v>
      </c>
      <c r="F7" s="201">
        <f>Položky!BB18</f>
        <v>0</v>
      </c>
      <c r="G7" s="201">
        <f>Položky!BC18</f>
        <v>0</v>
      </c>
      <c r="H7" s="201">
        <f>Položky!BD18</f>
        <v>0</v>
      </c>
      <c r="I7" s="202">
        <f>Položky!BE18</f>
        <v>0</v>
      </c>
    </row>
    <row r="8" spans="1:9" s="35" customFormat="1" x14ac:dyDescent="0.2">
      <c r="A8" s="199" t="str">
        <f>Položky!B19</f>
        <v>61</v>
      </c>
      <c r="B8" s="115" t="str">
        <f>Položky!C19</f>
        <v>Upravy povrchů vnitřní</v>
      </c>
      <c r="C8" s="66"/>
      <c r="D8" s="116"/>
      <c r="E8" s="200">
        <f>Položky!BA57</f>
        <v>0</v>
      </c>
      <c r="F8" s="201">
        <f>Položky!BB57</f>
        <v>0</v>
      </c>
      <c r="G8" s="201">
        <f>Položky!BC57</f>
        <v>0</v>
      </c>
      <c r="H8" s="201">
        <f>Položky!BD57</f>
        <v>0</v>
      </c>
      <c r="I8" s="202">
        <f>Položky!BE57</f>
        <v>0</v>
      </c>
    </row>
    <row r="9" spans="1:9" s="35" customFormat="1" x14ac:dyDescent="0.2">
      <c r="A9" s="199" t="str">
        <f>Položky!B58</f>
        <v>63</v>
      </c>
      <c r="B9" s="115" t="str">
        <f>Položky!C58</f>
        <v>Podlahy a podlahové konstrukce</v>
      </c>
      <c r="C9" s="66"/>
      <c r="D9" s="116"/>
      <c r="E9" s="200">
        <f>Položky!BA66</f>
        <v>0</v>
      </c>
      <c r="F9" s="201">
        <f>Položky!BB66</f>
        <v>0</v>
      </c>
      <c r="G9" s="201">
        <f>Položky!BC66</f>
        <v>0</v>
      </c>
      <c r="H9" s="201">
        <f>Položky!BD66</f>
        <v>0</v>
      </c>
      <c r="I9" s="202">
        <f>Položky!BE66</f>
        <v>0</v>
      </c>
    </row>
    <row r="10" spans="1:9" s="35" customFormat="1" x14ac:dyDescent="0.2">
      <c r="A10" s="199" t="str">
        <f>Položky!B67</f>
        <v>64</v>
      </c>
      <c r="B10" s="115" t="str">
        <f>Položky!C67</f>
        <v>Výplně otvorů</v>
      </c>
      <c r="C10" s="66"/>
      <c r="D10" s="116"/>
      <c r="E10" s="200">
        <f>Položky!BA72</f>
        <v>0</v>
      </c>
      <c r="F10" s="201">
        <f>Položky!BB72</f>
        <v>0</v>
      </c>
      <c r="G10" s="201">
        <f>Položky!BC72</f>
        <v>0</v>
      </c>
      <c r="H10" s="201">
        <f>Položky!BD72</f>
        <v>0</v>
      </c>
      <c r="I10" s="202">
        <f>Položky!BE72</f>
        <v>0</v>
      </c>
    </row>
    <row r="11" spans="1:9" s="35" customFormat="1" x14ac:dyDescent="0.2">
      <c r="A11" s="199" t="str">
        <f>Položky!B73</f>
        <v>94</v>
      </c>
      <c r="B11" s="115" t="str">
        <f>Položky!C73</f>
        <v>Lešení a stavební výtahy</v>
      </c>
      <c r="C11" s="66"/>
      <c r="D11" s="116"/>
      <c r="E11" s="200">
        <f>Položky!BA80</f>
        <v>0</v>
      </c>
      <c r="F11" s="201">
        <f>Položky!BB80</f>
        <v>0</v>
      </c>
      <c r="G11" s="201">
        <f>Položky!BC80</f>
        <v>0</v>
      </c>
      <c r="H11" s="201">
        <f>Položky!BD80</f>
        <v>0</v>
      </c>
      <c r="I11" s="202">
        <f>Položky!BE80</f>
        <v>0</v>
      </c>
    </row>
    <row r="12" spans="1:9" s="35" customFormat="1" x14ac:dyDescent="0.2">
      <c r="A12" s="199" t="str">
        <f>Položky!B81</f>
        <v>95</v>
      </c>
      <c r="B12" s="115" t="str">
        <f>Položky!C81</f>
        <v>Dokončovací konstrukce na pozemních stavbách</v>
      </c>
      <c r="C12" s="66"/>
      <c r="D12" s="116"/>
      <c r="E12" s="200">
        <f>Položky!BA95</f>
        <v>0</v>
      </c>
      <c r="F12" s="201">
        <f>Položky!BB95</f>
        <v>0</v>
      </c>
      <c r="G12" s="201">
        <f>Položky!BC95</f>
        <v>0</v>
      </c>
      <c r="H12" s="201">
        <f>Položky!BD95</f>
        <v>0</v>
      </c>
      <c r="I12" s="202">
        <f>Položky!BE95</f>
        <v>0</v>
      </c>
    </row>
    <row r="13" spans="1:9" s="35" customFormat="1" x14ac:dyDescent="0.2">
      <c r="A13" s="199" t="str">
        <f>Položky!B96</f>
        <v>96</v>
      </c>
      <c r="B13" s="115" t="str">
        <f>Položky!C96</f>
        <v>Bourání konstrukcí</v>
      </c>
      <c r="C13" s="66"/>
      <c r="D13" s="116"/>
      <c r="E13" s="200">
        <f>Položky!BA141</f>
        <v>0</v>
      </c>
      <c r="F13" s="201">
        <f>Položky!BB141</f>
        <v>0</v>
      </c>
      <c r="G13" s="201">
        <f>Položky!BC141</f>
        <v>0</v>
      </c>
      <c r="H13" s="201">
        <f>Položky!BD141</f>
        <v>0</v>
      </c>
      <c r="I13" s="202">
        <f>Položky!BE141</f>
        <v>0</v>
      </c>
    </row>
    <row r="14" spans="1:9" s="35" customFormat="1" x14ac:dyDescent="0.2">
      <c r="A14" s="199" t="str">
        <f>Položky!B142</f>
        <v>99</v>
      </c>
      <c r="B14" s="115" t="str">
        <f>Položky!C142</f>
        <v>Staveništní přesun hmot</v>
      </c>
      <c r="C14" s="66"/>
      <c r="D14" s="116"/>
      <c r="E14" s="200">
        <f>Položky!BA144</f>
        <v>0</v>
      </c>
      <c r="F14" s="201">
        <f>Položky!BB144</f>
        <v>0</v>
      </c>
      <c r="G14" s="201">
        <f>Položky!BC144</f>
        <v>0</v>
      </c>
      <c r="H14" s="201">
        <f>Položky!BD144</f>
        <v>0</v>
      </c>
      <c r="I14" s="202">
        <f>Položky!BE144</f>
        <v>0</v>
      </c>
    </row>
    <row r="15" spans="1:9" s="35" customFormat="1" x14ac:dyDescent="0.2">
      <c r="A15" s="199" t="str">
        <f>Položky!B145</f>
        <v>711</v>
      </c>
      <c r="B15" s="115" t="str">
        <f>Položky!C145</f>
        <v>Izolace proti vodě</v>
      </c>
      <c r="C15" s="66"/>
      <c r="D15" s="116"/>
      <c r="E15" s="200">
        <f>Položky!BA156</f>
        <v>0</v>
      </c>
      <c r="F15" s="201">
        <f>Položky!BB156</f>
        <v>0</v>
      </c>
      <c r="G15" s="201">
        <f>Položky!BC156</f>
        <v>0</v>
      </c>
      <c r="H15" s="201">
        <f>Položky!BD156</f>
        <v>0</v>
      </c>
      <c r="I15" s="202">
        <f>Položky!BE156</f>
        <v>0</v>
      </c>
    </row>
    <row r="16" spans="1:9" s="35" customFormat="1" x14ac:dyDescent="0.2">
      <c r="A16" s="199" t="str">
        <f>Položky!B157</f>
        <v>720</v>
      </c>
      <c r="B16" s="115" t="str">
        <f>Položky!C157</f>
        <v>Zdravotechnická instalace</v>
      </c>
      <c r="C16" s="66"/>
      <c r="D16" s="116"/>
      <c r="E16" s="200">
        <f>Položky!BA172</f>
        <v>0</v>
      </c>
      <c r="F16" s="201">
        <f>Položky!BB172</f>
        <v>0</v>
      </c>
      <c r="G16" s="201">
        <f>Položky!BC172</f>
        <v>0</v>
      </c>
      <c r="H16" s="201">
        <f>Položky!BD172</f>
        <v>0</v>
      </c>
      <c r="I16" s="202">
        <f>Položky!BE172</f>
        <v>0</v>
      </c>
    </row>
    <row r="17" spans="1:57" s="35" customFormat="1" x14ac:dyDescent="0.2">
      <c r="A17" s="199" t="str">
        <f>Položky!B173</f>
        <v>725</v>
      </c>
      <c r="B17" s="115" t="str">
        <f>Položky!C173</f>
        <v>Zařizovací předměty</v>
      </c>
      <c r="C17" s="66"/>
      <c r="D17" s="116"/>
      <c r="E17" s="200">
        <f>Položky!BA193</f>
        <v>0</v>
      </c>
      <c r="F17" s="201">
        <f>Položky!BB193</f>
        <v>0</v>
      </c>
      <c r="G17" s="201">
        <f>Položky!BC193</f>
        <v>0</v>
      </c>
      <c r="H17" s="201">
        <f>Položky!BD193</f>
        <v>0</v>
      </c>
      <c r="I17" s="202">
        <f>Položky!BE193</f>
        <v>0</v>
      </c>
    </row>
    <row r="18" spans="1:57" s="35" customFormat="1" x14ac:dyDescent="0.2">
      <c r="A18" s="199" t="str">
        <f>Položky!B194</f>
        <v>735</v>
      </c>
      <c r="B18" s="115" t="str">
        <f>Položky!C194</f>
        <v>Otopná tělesa</v>
      </c>
      <c r="C18" s="66"/>
      <c r="D18" s="116"/>
      <c r="E18" s="200">
        <f>Položky!BA197</f>
        <v>0</v>
      </c>
      <c r="F18" s="201">
        <f>Položky!BB197</f>
        <v>0</v>
      </c>
      <c r="G18" s="201">
        <f>Položky!BC197</f>
        <v>0</v>
      </c>
      <c r="H18" s="201">
        <f>Položky!BD197</f>
        <v>0</v>
      </c>
      <c r="I18" s="202">
        <f>Položky!BE197</f>
        <v>0</v>
      </c>
    </row>
    <row r="19" spans="1:57" s="35" customFormat="1" x14ac:dyDescent="0.2">
      <c r="A19" s="199" t="str">
        <f>Položky!B198</f>
        <v>762</v>
      </c>
      <c r="B19" s="115" t="str">
        <f>Položky!C198</f>
        <v>Konstrukce tesařské</v>
      </c>
      <c r="C19" s="66"/>
      <c r="D19" s="116"/>
      <c r="E19" s="200">
        <f>Položky!BA208</f>
        <v>0</v>
      </c>
      <c r="F19" s="201">
        <f>Položky!BB208</f>
        <v>0</v>
      </c>
      <c r="G19" s="201">
        <f>Položky!BC208</f>
        <v>0</v>
      </c>
      <c r="H19" s="201">
        <f>Položky!BD208</f>
        <v>0</v>
      </c>
      <c r="I19" s="202">
        <f>Položky!BE208</f>
        <v>0</v>
      </c>
    </row>
    <row r="20" spans="1:57" s="35" customFormat="1" x14ac:dyDescent="0.2">
      <c r="A20" s="199" t="str">
        <f>Položky!B209</f>
        <v>766</v>
      </c>
      <c r="B20" s="115" t="str">
        <f>Položky!C209</f>
        <v>Konstrukce truhlářské</v>
      </c>
      <c r="C20" s="66"/>
      <c r="D20" s="116"/>
      <c r="E20" s="200">
        <f>Položky!BA231</f>
        <v>0</v>
      </c>
      <c r="F20" s="201">
        <f>Položky!BB231</f>
        <v>0</v>
      </c>
      <c r="G20" s="201">
        <f>Položky!BC231</f>
        <v>0</v>
      </c>
      <c r="H20" s="201">
        <f>Položky!BD231</f>
        <v>0</v>
      </c>
      <c r="I20" s="202">
        <f>Položky!BE231</f>
        <v>0</v>
      </c>
    </row>
    <row r="21" spans="1:57" s="35" customFormat="1" x14ac:dyDescent="0.2">
      <c r="A21" s="199" t="str">
        <f>Položky!B232</f>
        <v>771</v>
      </c>
      <c r="B21" s="115" t="str">
        <f>Položky!C232</f>
        <v>Podlahy z dlaždic a obklady</v>
      </c>
      <c r="C21" s="66"/>
      <c r="D21" s="116"/>
      <c r="E21" s="200">
        <f>Položky!BA260</f>
        <v>0</v>
      </c>
      <c r="F21" s="201">
        <f>Položky!BB260</f>
        <v>0</v>
      </c>
      <c r="G21" s="201">
        <f>Položky!BC260</f>
        <v>0</v>
      </c>
      <c r="H21" s="201">
        <f>Položky!BD260</f>
        <v>0</v>
      </c>
      <c r="I21" s="202">
        <f>Položky!BE260</f>
        <v>0</v>
      </c>
    </row>
    <row r="22" spans="1:57" s="35" customFormat="1" x14ac:dyDescent="0.2">
      <c r="A22" s="199" t="str">
        <f>Položky!B261</f>
        <v>775</v>
      </c>
      <c r="B22" s="115" t="str">
        <f>Položky!C261</f>
        <v>Podlahy vlysové a parketové</v>
      </c>
      <c r="C22" s="66"/>
      <c r="D22" s="116"/>
      <c r="E22" s="200">
        <f>Položky!BA272</f>
        <v>0</v>
      </c>
      <c r="F22" s="201">
        <f>Položky!BB272</f>
        <v>0</v>
      </c>
      <c r="G22" s="201">
        <f>Položky!BC272</f>
        <v>0</v>
      </c>
      <c r="H22" s="201">
        <f>Položky!BD272</f>
        <v>0</v>
      </c>
      <c r="I22" s="202">
        <f>Položky!BE272</f>
        <v>0</v>
      </c>
    </row>
    <row r="23" spans="1:57" s="35" customFormat="1" x14ac:dyDescent="0.2">
      <c r="A23" s="199" t="str">
        <f>Položky!B273</f>
        <v>781</v>
      </c>
      <c r="B23" s="115" t="str">
        <f>Položky!C273</f>
        <v>Obklady keramické</v>
      </c>
      <c r="C23" s="66"/>
      <c r="D23" s="116"/>
      <c r="E23" s="200">
        <f>Položky!BA292</f>
        <v>0</v>
      </c>
      <c r="F23" s="201">
        <f>Položky!BB292</f>
        <v>0</v>
      </c>
      <c r="G23" s="201">
        <f>Položky!BC292</f>
        <v>0</v>
      </c>
      <c r="H23" s="201">
        <f>Položky!BD292</f>
        <v>0</v>
      </c>
      <c r="I23" s="202">
        <f>Položky!BE292</f>
        <v>0</v>
      </c>
    </row>
    <row r="24" spans="1:57" s="35" customFormat="1" x14ac:dyDescent="0.2">
      <c r="A24" s="199" t="str">
        <f>Položky!B293</f>
        <v>783</v>
      </c>
      <c r="B24" s="115" t="str">
        <f>Položky!C293</f>
        <v>Nátěry</v>
      </c>
      <c r="C24" s="66"/>
      <c r="D24" s="116"/>
      <c r="E24" s="200">
        <f>Položky!BA297</f>
        <v>0</v>
      </c>
      <c r="F24" s="201">
        <f>Položky!BB297</f>
        <v>0</v>
      </c>
      <c r="G24" s="201">
        <f>Položky!BC297</f>
        <v>0</v>
      </c>
      <c r="H24" s="201">
        <f>Položky!BD297</f>
        <v>0</v>
      </c>
      <c r="I24" s="202">
        <f>Položky!BE297</f>
        <v>0</v>
      </c>
    </row>
    <row r="25" spans="1:57" s="35" customFormat="1" x14ac:dyDescent="0.2">
      <c r="A25" s="199" t="str">
        <f>Položky!B298</f>
        <v>784</v>
      </c>
      <c r="B25" s="115" t="str">
        <f>Položky!C298</f>
        <v>Malby</v>
      </c>
      <c r="C25" s="66"/>
      <c r="D25" s="116"/>
      <c r="E25" s="200">
        <f>Položky!BA320</f>
        <v>0</v>
      </c>
      <c r="F25" s="201">
        <f>Položky!BB320</f>
        <v>0</v>
      </c>
      <c r="G25" s="201">
        <f>Položky!BC320</f>
        <v>0</v>
      </c>
      <c r="H25" s="201">
        <f>Položky!BD320</f>
        <v>0</v>
      </c>
      <c r="I25" s="202">
        <f>Položky!BE320</f>
        <v>0</v>
      </c>
    </row>
    <row r="26" spans="1:57" s="35" customFormat="1" x14ac:dyDescent="0.2">
      <c r="A26" s="199" t="str">
        <f>Položky!B321</f>
        <v>M21</v>
      </c>
      <c r="B26" s="115" t="str">
        <f>Položky!C321</f>
        <v>Elektromontáže</v>
      </c>
      <c r="C26" s="66"/>
      <c r="D26" s="116"/>
      <c r="E26" s="200">
        <f>Položky!BA327</f>
        <v>0</v>
      </c>
      <c r="F26" s="201">
        <f>Položky!BB327</f>
        <v>0</v>
      </c>
      <c r="G26" s="201">
        <f>Položky!BC327</f>
        <v>0</v>
      </c>
      <c r="H26" s="201">
        <f>Položky!BD327</f>
        <v>0</v>
      </c>
      <c r="I26" s="202">
        <f>Položky!BE327</f>
        <v>0</v>
      </c>
    </row>
    <row r="27" spans="1:57" s="35" customFormat="1" ht="13.5" thickBot="1" x14ac:dyDescent="0.25">
      <c r="A27" s="199" t="str">
        <f>Položky!B328</f>
        <v>D96</v>
      </c>
      <c r="B27" s="115" t="str">
        <f>Položky!C328</f>
        <v>Přesuny suti a vybouraných hmot</v>
      </c>
      <c r="C27" s="66"/>
      <c r="D27" s="116"/>
      <c r="E27" s="200">
        <f>Položky!BA335</f>
        <v>0</v>
      </c>
      <c r="F27" s="201">
        <f>Položky!BB335</f>
        <v>0</v>
      </c>
      <c r="G27" s="201">
        <f>Položky!BC335</f>
        <v>0</v>
      </c>
      <c r="H27" s="201">
        <f>Položky!BD335</f>
        <v>0</v>
      </c>
      <c r="I27" s="202">
        <f>Položky!BE335</f>
        <v>0</v>
      </c>
    </row>
    <row r="28" spans="1:57" s="123" customFormat="1" ht="13.5" thickBot="1" x14ac:dyDescent="0.25">
      <c r="A28" s="117"/>
      <c r="B28" s="118" t="s">
        <v>57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57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 x14ac:dyDescent="0.25">
      <c r="A30" s="107" t="s">
        <v>58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57" ht="13.5" thickBot="1" x14ac:dyDescent="0.25">
      <c r="A31" s="77"/>
      <c r="B31" s="77"/>
      <c r="C31" s="77"/>
      <c r="D31" s="77"/>
      <c r="E31" s="77"/>
      <c r="F31" s="77"/>
      <c r="G31" s="77"/>
      <c r="H31" s="77"/>
      <c r="I31" s="77"/>
    </row>
    <row r="32" spans="1:57" x14ac:dyDescent="0.2">
      <c r="A32" s="71" t="s">
        <v>59</v>
      </c>
      <c r="B32" s="72"/>
      <c r="C32" s="72"/>
      <c r="D32" s="125"/>
      <c r="E32" s="126" t="s">
        <v>60</v>
      </c>
      <c r="F32" s="127" t="s">
        <v>61</v>
      </c>
      <c r="G32" s="128" t="s">
        <v>62</v>
      </c>
      <c r="H32" s="129"/>
      <c r="I32" s="130" t="s">
        <v>60</v>
      </c>
    </row>
    <row r="33" spans="1:53" x14ac:dyDescent="0.2">
      <c r="A33" s="64" t="s">
        <v>420</v>
      </c>
      <c r="B33" s="55"/>
      <c r="C33" s="55"/>
      <c r="D33" s="131"/>
      <c r="E33" s="132"/>
      <c r="F33" s="206"/>
      <c r="G33" s="133">
        <f>CHOOSE(BA33+1,HSV+PSV,HSV+PSV+Mont,HSV+PSV+Dodavka+Mont,HSV,PSV,Mont,Dodavka,Mont+Dodavka,0)</f>
        <v>0</v>
      </c>
      <c r="H33" s="134"/>
      <c r="I33" s="135">
        <f>E33+F33*G33/100</f>
        <v>0</v>
      </c>
      <c r="BA33">
        <v>2</v>
      </c>
    </row>
    <row r="34" spans="1:53" ht="13.5" thickBot="1" x14ac:dyDescent="0.25">
      <c r="A34" s="136"/>
      <c r="B34" s="137" t="s">
        <v>63</v>
      </c>
      <c r="C34" s="138"/>
      <c r="D34" s="139"/>
      <c r="E34" s="140"/>
      <c r="F34" s="141"/>
      <c r="G34" s="141"/>
      <c r="H34" s="226">
        <f>SUM(I33:I33)</f>
        <v>0</v>
      </c>
      <c r="I34" s="227"/>
    </row>
    <row r="36" spans="1:53" x14ac:dyDescent="0.2">
      <c r="B36" s="123"/>
      <c r="F36" s="142"/>
      <c r="G36" s="143"/>
      <c r="H36" s="143"/>
      <c r="I36" s="144"/>
    </row>
    <row r="37" spans="1:53" x14ac:dyDescent="0.2">
      <c r="F37" s="142"/>
      <c r="G37" s="143"/>
      <c r="H37" s="143"/>
      <c r="I37" s="144"/>
    </row>
    <row r="38" spans="1:53" x14ac:dyDescent="0.2">
      <c r="F38" s="142"/>
      <c r="G38" s="143"/>
      <c r="H38" s="143"/>
      <c r="I38" s="144"/>
    </row>
    <row r="39" spans="1:53" x14ac:dyDescent="0.2">
      <c r="F39" s="142"/>
      <c r="G39" s="143"/>
      <c r="H39" s="143"/>
      <c r="I39" s="144"/>
    </row>
    <row r="40" spans="1:53" x14ac:dyDescent="0.2">
      <c r="F40" s="142"/>
      <c r="G40" s="143"/>
      <c r="H40" s="143"/>
      <c r="I40" s="144"/>
    </row>
    <row r="41" spans="1:53" x14ac:dyDescent="0.2">
      <c r="F41" s="142"/>
      <c r="G41" s="143"/>
      <c r="H41" s="143"/>
      <c r="I41" s="144"/>
    </row>
    <row r="42" spans="1:53" x14ac:dyDescent="0.2">
      <c r="F42" s="142"/>
      <c r="G42" s="143"/>
      <c r="H42" s="143"/>
      <c r="I42" s="144"/>
    </row>
    <row r="43" spans="1:53" x14ac:dyDescent="0.2">
      <c r="F43" s="142"/>
      <c r="G43" s="143"/>
      <c r="H43" s="143"/>
      <c r="I43" s="144"/>
    </row>
    <row r="44" spans="1:53" x14ac:dyDescent="0.2">
      <c r="F44" s="142"/>
      <c r="G44" s="143"/>
      <c r="H44" s="143"/>
      <c r="I44" s="144"/>
    </row>
    <row r="45" spans="1:53" x14ac:dyDescent="0.2">
      <c r="F45" s="142"/>
      <c r="G45" s="143"/>
      <c r="H45" s="143"/>
      <c r="I45" s="144"/>
    </row>
    <row r="46" spans="1:53" x14ac:dyDescent="0.2">
      <c r="F46" s="142"/>
      <c r="G46" s="143"/>
      <c r="H46" s="143"/>
      <c r="I46" s="144"/>
    </row>
    <row r="47" spans="1:53" x14ac:dyDescent="0.2">
      <c r="F47" s="142"/>
      <c r="G47" s="143"/>
      <c r="H47" s="143"/>
      <c r="I47" s="144"/>
    </row>
    <row r="48" spans="1:53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  <row r="73" spans="6:9" x14ac:dyDescent="0.2">
      <c r="F73" s="142"/>
      <c r="G73" s="143"/>
      <c r="H73" s="143"/>
      <c r="I73" s="144"/>
    </row>
    <row r="74" spans="6:9" x14ac:dyDescent="0.2">
      <c r="F74" s="142"/>
      <c r="G74" s="143"/>
      <c r="H74" s="143"/>
      <c r="I74" s="144"/>
    </row>
    <row r="75" spans="6:9" x14ac:dyDescent="0.2">
      <c r="F75" s="142"/>
      <c r="G75" s="143"/>
      <c r="H75" s="143"/>
      <c r="I75" s="144"/>
    </row>
    <row r="76" spans="6:9" x14ac:dyDescent="0.2">
      <c r="F76" s="142"/>
      <c r="G76" s="143"/>
      <c r="H76" s="143"/>
      <c r="I76" s="144"/>
    </row>
    <row r="77" spans="6:9" x14ac:dyDescent="0.2">
      <c r="F77" s="142"/>
      <c r="G77" s="143"/>
      <c r="H77" s="143"/>
      <c r="I77" s="144"/>
    </row>
    <row r="78" spans="6:9" x14ac:dyDescent="0.2">
      <c r="F78" s="142"/>
      <c r="G78" s="143"/>
      <c r="H78" s="143"/>
      <c r="I78" s="144"/>
    </row>
    <row r="79" spans="6:9" x14ac:dyDescent="0.2">
      <c r="F79" s="142"/>
      <c r="G79" s="143"/>
      <c r="H79" s="143"/>
      <c r="I79" s="144"/>
    </row>
    <row r="80" spans="6:9" x14ac:dyDescent="0.2">
      <c r="F80" s="142"/>
      <c r="G80" s="143"/>
      <c r="H80" s="143"/>
      <c r="I80" s="144"/>
    </row>
    <row r="81" spans="6:9" x14ac:dyDescent="0.2">
      <c r="F81" s="142"/>
      <c r="G81" s="143"/>
      <c r="H81" s="143"/>
      <c r="I81" s="144"/>
    </row>
    <row r="82" spans="6:9" x14ac:dyDescent="0.2">
      <c r="F82" s="142"/>
      <c r="G82" s="143"/>
      <c r="H82" s="143"/>
      <c r="I82" s="144"/>
    </row>
    <row r="83" spans="6:9" x14ac:dyDescent="0.2">
      <c r="F83" s="142"/>
      <c r="G83" s="143"/>
      <c r="H83" s="143"/>
      <c r="I83" s="144"/>
    </row>
    <row r="84" spans="6:9" x14ac:dyDescent="0.2">
      <c r="F84" s="142"/>
      <c r="G84" s="143"/>
      <c r="H84" s="143"/>
      <c r="I84" s="144"/>
    </row>
    <row r="85" spans="6:9" x14ac:dyDescent="0.2">
      <c r="F85" s="142"/>
      <c r="G85" s="143"/>
      <c r="H85" s="143"/>
      <c r="I85" s="144"/>
    </row>
  </sheetData>
  <mergeCells count="4">
    <mergeCell ref="A1:B1"/>
    <mergeCell ref="A2:B2"/>
    <mergeCell ref="G2:I2"/>
    <mergeCell ref="H34:I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408"/>
  <sheetViews>
    <sheetView showGridLines="0" showZeros="0" workbookViewId="0">
      <selection activeCell="E155" sqref="E155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3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28" t="s">
        <v>76</v>
      </c>
      <c r="B1" s="228"/>
      <c r="C1" s="228"/>
      <c r="D1" s="228"/>
      <c r="E1" s="228"/>
      <c r="F1" s="228"/>
      <c r="G1" s="228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19" t="s">
        <v>48</v>
      </c>
      <c r="B3" s="220"/>
      <c r="C3" s="97" t="str">
        <f>CONCATENATE(cislostavby," ",nazevstavby)</f>
        <v>1 Stavební úpravy v bytě</v>
      </c>
      <c r="D3" s="150"/>
      <c r="E3" s="151" t="s">
        <v>64</v>
      </c>
      <c r="F3" s="152" t="str">
        <f>Rekapitulace!H1</f>
        <v>4.1</v>
      </c>
      <c r="G3" s="153"/>
    </row>
    <row r="4" spans="1:104" ht="13.5" thickBot="1" x14ac:dyDescent="0.25">
      <c r="A4" s="229" t="s">
        <v>50</v>
      </c>
      <c r="B4" s="222"/>
      <c r="C4" s="103" t="str">
        <f>CONCATENATE(cisloobjektu," ",nazevobjektu)</f>
        <v>4 Na Maninách 1424/25,Pha 7 -byt 1.NP</v>
      </c>
      <c r="D4" s="154"/>
      <c r="E4" s="230" t="str">
        <f>Rekapitulace!G2</f>
        <v>Stavební úpravy v bytě v 1.NP</v>
      </c>
      <c r="F4" s="231"/>
      <c r="G4" s="232"/>
    </row>
    <row r="5" spans="1:104" ht="13.5" thickTop="1" x14ac:dyDescent="0.2">
      <c r="A5" s="155"/>
      <c r="B5" s="146"/>
      <c r="C5" s="146"/>
      <c r="D5" s="146"/>
      <c r="E5" s="156"/>
      <c r="F5" s="146"/>
      <c r="G5" s="157"/>
    </row>
    <row r="6" spans="1:104" x14ac:dyDescent="0.2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 x14ac:dyDescent="0.2">
      <c r="A7" s="162" t="s">
        <v>72</v>
      </c>
      <c r="B7" s="163" t="s">
        <v>83</v>
      </c>
      <c r="C7" s="164" t="s">
        <v>84</v>
      </c>
      <c r="D7" s="165"/>
      <c r="E7" s="166"/>
      <c r="F7" s="166"/>
      <c r="G7" s="167"/>
      <c r="H7" s="168"/>
      <c r="I7" s="168"/>
      <c r="O7" s="169">
        <v>1</v>
      </c>
    </row>
    <row r="8" spans="1:104" ht="22.5" x14ac:dyDescent="0.2">
      <c r="A8" s="170">
        <v>1</v>
      </c>
      <c r="B8" s="171" t="s">
        <v>85</v>
      </c>
      <c r="C8" s="172" t="s">
        <v>86</v>
      </c>
      <c r="D8" s="173" t="s">
        <v>87</v>
      </c>
      <c r="E8" s="174">
        <v>7.83</v>
      </c>
      <c r="F8" s="207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0.25696000000000002</v>
      </c>
    </row>
    <row r="9" spans="1:104" x14ac:dyDescent="0.2">
      <c r="A9" s="177"/>
      <c r="B9" s="179"/>
      <c r="C9" s="233" t="s">
        <v>88</v>
      </c>
      <c r="D9" s="234"/>
      <c r="E9" s="180">
        <v>6.1050000000000004</v>
      </c>
      <c r="F9" s="181"/>
      <c r="G9" s="182"/>
      <c r="M9" s="178" t="s">
        <v>88</v>
      </c>
      <c r="O9" s="169"/>
    </row>
    <row r="10" spans="1:104" x14ac:dyDescent="0.2">
      <c r="A10" s="177"/>
      <c r="B10" s="179"/>
      <c r="C10" s="233" t="s">
        <v>89</v>
      </c>
      <c r="D10" s="234"/>
      <c r="E10" s="180">
        <v>-1.6</v>
      </c>
      <c r="F10" s="181"/>
      <c r="G10" s="182"/>
      <c r="M10" s="178" t="s">
        <v>89</v>
      </c>
      <c r="O10" s="169"/>
    </row>
    <row r="11" spans="1:104" x14ac:dyDescent="0.2">
      <c r="A11" s="177"/>
      <c r="B11" s="179"/>
      <c r="C11" s="233" t="s">
        <v>90</v>
      </c>
      <c r="D11" s="234"/>
      <c r="E11" s="180">
        <v>1.7250000000000001</v>
      </c>
      <c r="F11" s="181"/>
      <c r="G11" s="182"/>
      <c r="M11" s="178" t="s">
        <v>90</v>
      </c>
      <c r="O11" s="169"/>
    </row>
    <row r="12" spans="1:104" x14ac:dyDescent="0.2">
      <c r="A12" s="177"/>
      <c r="B12" s="179"/>
      <c r="C12" s="233" t="s">
        <v>91</v>
      </c>
      <c r="D12" s="234"/>
      <c r="E12" s="180">
        <v>1.26</v>
      </c>
      <c r="F12" s="181"/>
      <c r="G12" s="182"/>
      <c r="M12" s="178" t="s">
        <v>91</v>
      </c>
      <c r="O12" s="169"/>
    </row>
    <row r="13" spans="1:104" x14ac:dyDescent="0.2">
      <c r="A13" s="177"/>
      <c r="B13" s="179"/>
      <c r="C13" s="233" t="s">
        <v>92</v>
      </c>
      <c r="D13" s="234"/>
      <c r="E13" s="180">
        <v>0.34</v>
      </c>
      <c r="F13" s="181"/>
      <c r="G13" s="182"/>
      <c r="M13" s="178" t="s">
        <v>92</v>
      </c>
      <c r="O13" s="169"/>
    </row>
    <row r="14" spans="1:104" x14ac:dyDescent="0.2">
      <c r="A14" s="170">
        <v>2</v>
      </c>
      <c r="B14" s="171" t="s">
        <v>93</v>
      </c>
      <c r="C14" s="172" t="s">
        <v>94</v>
      </c>
      <c r="D14" s="173" t="s">
        <v>87</v>
      </c>
      <c r="E14" s="174">
        <v>4.7424999999999997</v>
      </c>
      <c r="F14" s="207">
        <v>0</v>
      </c>
      <c r="G14" s="175">
        <f>E14*F14</f>
        <v>0</v>
      </c>
      <c r="O14" s="169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6">
        <v>1</v>
      </c>
      <c r="CB14" s="176">
        <v>1</v>
      </c>
      <c r="CZ14" s="145">
        <v>5.2510000000000001E-2</v>
      </c>
    </row>
    <row r="15" spans="1:104" x14ac:dyDescent="0.2">
      <c r="A15" s="177"/>
      <c r="B15" s="179"/>
      <c r="C15" s="233" t="s">
        <v>95</v>
      </c>
      <c r="D15" s="234"/>
      <c r="E15" s="180">
        <v>4.7424999999999997</v>
      </c>
      <c r="F15" s="181"/>
      <c r="G15" s="182"/>
      <c r="M15" s="178" t="s">
        <v>95</v>
      </c>
      <c r="O15" s="169"/>
    </row>
    <row r="16" spans="1:104" x14ac:dyDescent="0.2">
      <c r="A16" s="170">
        <v>3</v>
      </c>
      <c r="B16" s="171" t="s">
        <v>96</v>
      </c>
      <c r="C16" s="172" t="s">
        <v>97</v>
      </c>
      <c r="D16" s="173" t="s">
        <v>98</v>
      </c>
      <c r="E16" s="174">
        <v>12.85</v>
      </c>
      <c r="F16" s="207">
        <v>0</v>
      </c>
      <c r="G16" s="175">
        <f>E16*F16</f>
        <v>0</v>
      </c>
      <c r="O16" s="169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6">
        <v>1</v>
      </c>
      <c r="CB16" s="176">
        <v>1</v>
      </c>
      <c r="CZ16" s="145">
        <v>1.0200000000000001E-3</v>
      </c>
    </row>
    <row r="17" spans="1:104" x14ac:dyDescent="0.2">
      <c r="A17" s="177"/>
      <c r="B17" s="179"/>
      <c r="C17" s="233" t="s">
        <v>99</v>
      </c>
      <c r="D17" s="234"/>
      <c r="E17" s="180">
        <v>12.85</v>
      </c>
      <c r="F17" s="181"/>
      <c r="G17" s="182"/>
      <c r="M17" s="178" t="s">
        <v>99</v>
      </c>
      <c r="O17" s="169"/>
    </row>
    <row r="18" spans="1:104" x14ac:dyDescent="0.2">
      <c r="A18" s="183"/>
      <c r="B18" s="184" t="s">
        <v>74</v>
      </c>
      <c r="C18" s="185" t="str">
        <f>CONCATENATE(B7," ",C7)</f>
        <v>3 Svislé a kompletní konstrukce</v>
      </c>
      <c r="D18" s="186"/>
      <c r="E18" s="187"/>
      <c r="F18" s="188"/>
      <c r="G18" s="189">
        <f>SUM(G7:G17)</f>
        <v>0</v>
      </c>
      <c r="O18" s="169">
        <v>4</v>
      </c>
      <c r="BA18" s="190">
        <f>SUM(BA7:BA17)</f>
        <v>0</v>
      </c>
      <c r="BB18" s="190">
        <f>SUM(BB7:BB17)</f>
        <v>0</v>
      </c>
      <c r="BC18" s="190">
        <f>SUM(BC7:BC17)</f>
        <v>0</v>
      </c>
      <c r="BD18" s="190">
        <f>SUM(BD7:BD17)</f>
        <v>0</v>
      </c>
      <c r="BE18" s="190">
        <f>SUM(BE7:BE17)</f>
        <v>0</v>
      </c>
    </row>
    <row r="19" spans="1:104" x14ac:dyDescent="0.2">
      <c r="A19" s="162" t="s">
        <v>72</v>
      </c>
      <c r="B19" s="163" t="s">
        <v>100</v>
      </c>
      <c r="C19" s="164" t="s">
        <v>101</v>
      </c>
      <c r="D19" s="165"/>
      <c r="E19" s="166"/>
      <c r="F19" s="166"/>
      <c r="G19" s="167"/>
      <c r="H19" s="168"/>
      <c r="I19" s="168"/>
      <c r="O19" s="169">
        <v>1</v>
      </c>
    </row>
    <row r="20" spans="1:104" x14ac:dyDescent="0.2">
      <c r="A20" s="170">
        <v>4</v>
      </c>
      <c r="B20" s="171" t="s">
        <v>102</v>
      </c>
      <c r="C20" s="172" t="s">
        <v>103</v>
      </c>
      <c r="D20" s="173" t="s">
        <v>87</v>
      </c>
      <c r="E20" s="174">
        <v>22.1</v>
      </c>
      <c r="F20" s="207">
        <v>0</v>
      </c>
      <c r="G20" s="175">
        <f>E20*F20</f>
        <v>0</v>
      </c>
      <c r="O20" s="169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6">
        <v>1</v>
      </c>
      <c r="CB20" s="176">
        <v>1</v>
      </c>
      <c r="CZ20" s="145">
        <v>8.6319999999999994E-2</v>
      </c>
    </row>
    <row r="21" spans="1:104" x14ac:dyDescent="0.2">
      <c r="A21" s="177"/>
      <c r="B21" s="179"/>
      <c r="C21" s="233" t="s">
        <v>104</v>
      </c>
      <c r="D21" s="234"/>
      <c r="E21" s="180">
        <v>0</v>
      </c>
      <c r="F21" s="181"/>
      <c r="G21" s="182"/>
      <c r="M21" s="178" t="s">
        <v>104</v>
      </c>
      <c r="O21" s="169"/>
    </row>
    <row r="22" spans="1:104" x14ac:dyDescent="0.2">
      <c r="A22" s="177"/>
      <c r="B22" s="179"/>
      <c r="C22" s="233" t="s">
        <v>105</v>
      </c>
      <c r="D22" s="234"/>
      <c r="E22" s="180">
        <v>10.5</v>
      </c>
      <c r="F22" s="181"/>
      <c r="G22" s="182"/>
      <c r="M22" s="178" t="s">
        <v>105</v>
      </c>
      <c r="O22" s="169"/>
    </row>
    <row r="23" spans="1:104" x14ac:dyDescent="0.2">
      <c r="A23" s="177"/>
      <c r="B23" s="179"/>
      <c r="C23" s="233" t="s">
        <v>106</v>
      </c>
      <c r="D23" s="234"/>
      <c r="E23" s="180">
        <v>7.5</v>
      </c>
      <c r="F23" s="181"/>
      <c r="G23" s="182"/>
      <c r="M23" s="178" t="s">
        <v>106</v>
      </c>
      <c r="O23" s="169"/>
    </row>
    <row r="24" spans="1:104" x14ac:dyDescent="0.2">
      <c r="A24" s="177"/>
      <c r="B24" s="179"/>
      <c r="C24" s="233" t="s">
        <v>107</v>
      </c>
      <c r="D24" s="234"/>
      <c r="E24" s="180">
        <v>0</v>
      </c>
      <c r="F24" s="181"/>
      <c r="G24" s="182"/>
      <c r="M24" s="178" t="s">
        <v>107</v>
      </c>
      <c r="O24" s="169"/>
    </row>
    <row r="25" spans="1:104" x14ac:dyDescent="0.2">
      <c r="A25" s="177"/>
      <c r="B25" s="179"/>
      <c r="C25" s="233" t="s">
        <v>108</v>
      </c>
      <c r="D25" s="234"/>
      <c r="E25" s="180">
        <v>3.2</v>
      </c>
      <c r="F25" s="181"/>
      <c r="G25" s="182"/>
      <c r="M25" s="178" t="s">
        <v>108</v>
      </c>
      <c r="O25" s="169"/>
    </row>
    <row r="26" spans="1:104" x14ac:dyDescent="0.2">
      <c r="A26" s="177"/>
      <c r="B26" s="179"/>
      <c r="C26" s="233" t="s">
        <v>109</v>
      </c>
      <c r="D26" s="234"/>
      <c r="E26" s="180">
        <v>0.9</v>
      </c>
      <c r="F26" s="181"/>
      <c r="G26" s="182"/>
      <c r="M26" s="178" t="s">
        <v>109</v>
      </c>
      <c r="O26" s="169"/>
    </row>
    <row r="27" spans="1:104" x14ac:dyDescent="0.2">
      <c r="A27" s="170">
        <v>5</v>
      </c>
      <c r="B27" s="171" t="s">
        <v>110</v>
      </c>
      <c r="C27" s="172" t="s">
        <v>111</v>
      </c>
      <c r="D27" s="173" t="s">
        <v>87</v>
      </c>
      <c r="E27" s="174">
        <v>25.83</v>
      </c>
      <c r="F27" s="207">
        <v>0</v>
      </c>
      <c r="G27" s="175">
        <f>E27*F27</f>
        <v>0</v>
      </c>
      <c r="O27" s="169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6">
        <v>1</v>
      </c>
      <c r="CB27" s="176">
        <v>1</v>
      </c>
      <c r="CZ27" s="145">
        <v>4.4139999999999999E-2</v>
      </c>
    </row>
    <row r="28" spans="1:104" x14ac:dyDescent="0.2">
      <c r="A28" s="177"/>
      <c r="B28" s="179"/>
      <c r="C28" s="233" t="s">
        <v>112</v>
      </c>
      <c r="D28" s="234"/>
      <c r="E28" s="180">
        <v>0</v>
      </c>
      <c r="F28" s="181"/>
      <c r="G28" s="182"/>
      <c r="M28" s="178" t="s">
        <v>112</v>
      </c>
      <c r="O28" s="169"/>
    </row>
    <row r="29" spans="1:104" x14ac:dyDescent="0.2">
      <c r="A29" s="177"/>
      <c r="B29" s="179"/>
      <c r="C29" s="233" t="s">
        <v>113</v>
      </c>
      <c r="D29" s="234"/>
      <c r="E29" s="180">
        <v>0</v>
      </c>
      <c r="F29" s="181"/>
      <c r="G29" s="182"/>
      <c r="M29" s="178" t="s">
        <v>113</v>
      </c>
      <c r="O29" s="169"/>
    </row>
    <row r="30" spans="1:104" x14ac:dyDescent="0.2">
      <c r="A30" s="177"/>
      <c r="B30" s="179"/>
      <c r="C30" s="233" t="s">
        <v>114</v>
      </c>
      <c r="D30" s="234"/>
      <c r="E30" s="180">
        <v>5.58</v>
      </c>
      <c r="F30" s="181"/>
      <c r="G30" s="182"/>
      <c r="M30" s="178" t="s">
        <v>114</v>
      </c>
      <c r="O30" s="169"/>
    </row>
    <row r="31" spans="1:104" x14ac:dyDescent="0.2">
      <c r="A31" s="177"/>
      <c r="B31" s="179"/>
      <c r="C31" s="233" t="s">
        <v>115</v>
      </c>
      <c r="D31" s="234"/>
      <c r="E31" s="180">
        <v>17.8</v>
      </c>
      <c r="F31" s="181"/>
      <c r="G31" s="182"/>
      <c r="M31" s="178" t="s">
        <v>115</v>
      </c>
      <c r="O31" s="169"/>
    </row>
    <row r="32" spans="1:104" x14ac:dyDescent="0.2">
      <c r="A32" s="177"/>
      <c r="B32" s="179"/>
      <c r="C32" s="233" t="s">
        <v>116</v>
      </c>
      <c r="D32" s="234"/>
      <c r="E32" s="180">
        <v>2.4500000000000002</v>
      </c>
      <c r="F32" s="181"/>
      <c r="G32" s="182"/>
      <c r="M32" s="178" t="s">
        <v>116</v>
      </c>
      <c r="O32" s="169"/>
    </row>
    <row r="33" spans="1:104" x14ac:dyDescent="0.2">
      <c r="A33" s="170">
        <v>6</v>
      </c>
      <c r="B33" s="171" t="s">
        <v>117</v>
      </c>
      <c r="C33" s="172" t="s">
        <v>118</v>
      </c>
      <c r="D33" s="173" t="s">
        <v>87</v>
      </c>
      <c r="E33" s="174">
        <v>14.62</v>
      </c>
      <c r="F33" s="207">
        <v>0</v>
      </c>
      <c r="G33" s="175">
        <f>E33*F33</f>
        <v>0</v>
      </c>
      <c r="O33" s="169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6">
        <v>1</v>
      </c>
      <c r="CB33" s="176">
        <v>1</v>
      </c>
      <c r="CZ33" s="145">
        <v>4.7660000000000001E-2</v>
      </c>
    </row>
    <row r="34" spans="1:104" x14ac:dyDescent="0.2">
      <c r="A34" s="177"/>
      <c r="B34" s="179"/>
      <c r="C34" s="233" t="s">
        <v>119</v>
      </c>
      <c r="D34" s="234"/>
      <c r="E34" s="180">
        <v>5.1349999999999998</v>
      </c>
      <c r="F34" s="181"/>
      <c r="G34" s="182"/>
      <c r="M34" s="178" t="s">
        <v>119</v>
      </c>
      <c r="O34" s="169"/>
    </row>
    <row r="35" spans="1:104" x14ac:dyDescent="0.2">
      <c r="A35" s="177"/>
      <c r="B35" s="179"/>
      <c r="C35" s="233" t="s">
        <v>120</v>
      </c>
      <c r="D35" s="234"/>
      <c r="E35" s="180">
        <v>9.4849999999999994</v>
      </c>
      <c r="F35" s="181"/>
      <c r="G35" s="182"/>
      <c r="M35" s="178" t="s">
        <v>120</v>
      </c>
      <c r="O35" s="169"/>
    </row>
    <row r="36" spans="1:104" x14ac:dyDescent="0.2">
      <c r="A36" s="170">
        <v>7</v>
      </c>
      <c r="B36" s="171" t="s">
        <v>121</v>
      </c>
      <c r="C36" s="172" t="s">
        <v>122</v>
      </c>
      <c r="D36" s="173" t="s">
        <v>87</v>
      </c>
      <c r="E36" s="174">
        <v>22.1</v>
      </c>
      <c r="F36" s="207">
        <v>0</v>
      </c>
      <c r="G36" s="175">
        <f>E36*F36</f>
        <v>0</v>
      </c>
      <c r="O36" s="169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6">
        <v>1</v>
      </c>
      <c r="CB36" s="176">
        <v>1</v>
      </c>
      <c r="CZ36" s="145">
        <v>4.7E-2</v>
      </c>
    </row>
    <row r="37" spans="1:104" x14ac:dyDescent="0.2">
      <c r="A37" s="177"/>
      <c r="B37" s="179"/>
      <c r="C37" s="233" t="s">
        <v>104</v>
      </c>
      <c r="D37" s="234"/>
      <c r="E37" s="180">
        <v>0</v>
      </c>
      <c r="F37" s="181"/>
      <c r="G37" s="182"/>
      <c r="M37" s="178" t="s">
        <v>104</v>
      </c>
      <c r="O37" s="169"/>
    </row>
    <row r="38" spans="1:104" x14ac:dyDescent="0.2">
      <c r="A38" s="177"/>
      <c r="B38" s="179"/>
      <c r="C38" s="233" t="s">
        <v>105</v>
      </c>
      <c r="D38" s="234"/>
      <c r="E38" s="180">
        <v>10.5</v>
      </c>
      <c r="F38" s="181"/>
      <c r="G38" s="182"/>
      <c r="M38" s="178" t="s">
        <v>105</v>
      </c>
      <c r="O38" s="169"/>
    </row>
    <row r="39" spans="1:104" x14ac:dyDescent="0.2">
      <c r="A39" s="177"/>
      <c r="B39" s="179"/>
      <c r="C39" s="233" t="s">
        <v>106</v>
      </c>
      <c r="D39" s="234"/>
      <c r="E39" s="180">
        <v>7.5</v>
      </c>
      <c r="F39" s="181"/>
      <c r="G39" s="182"/>
      <c r="M39" s="178" t="s">
        <v>106</v>
      </c>
      <c r="O39" s="169"/>
    </row>
    <row r="40" spans="1:104" x14ac:dyDescent="0.2">
      <c r="A40" s="177"/>
      <c r="B40" s="179"/>
      <c r="C40" s="233" t="s">
        <v>107</v>
      </c>
      <c r="D40" s="234"/>
      <c r="E40" s="180">
        <v>0</v>
      </c>
      <c r="F40" s="181"/>
      <c r="G40" s="182"/>
      <c r="M40" s="178" t="s">
        <v>107</v>
      </c>
      <c r="O40" s="169"/>
    </row>
    <row r="41" spans="1:104" x14ac:dyDescent="0.2">
      <c r="A41" s="177"/>
      <c r="B41" s="179"/>
      <c r="C41" s="233" t="s">
        <v>108</v>
      </c>
      <c r="D41" s="234"/>
      <c r="E41" s="180">
        <v>3.2</v>
      </c>
      <c r="F41" s="181"/>
      <c r="G41" s="182"/>
      <c r="M41" s="178" t="s">
        <v>108</v>
      </c>
      <c r="O41" s="169"/>
    </row>
    <row r="42" spans="1:104" x14ac:dyDescent="0.2">
      <c r="A42" s="177"/>
      <c r="B42" s="179"/>
      <c r="C42" s="233" t="s">
        <v>109</v>
      </c>
      <c r="D42" s="234"/>
      <c r="E42" s="180">
        <v>0.9</v>
      </c>
      <c r="F42" s="181"/>
      <c r="G42" s="182"/>
      <c r="M42" s="178" t="s">
        <v>109</v>
      </c>
      <c r="O42" s="169"/>
    </row>
    <row r="43" spans="1:104" ht="22.5" x14ac:dyDescent="0.2">
      <c r="A43" s="170">
        <v>8</v>
      </c>
      <c r="B43" s="171" t="s">
        <v>123</v>
      </c>
      <c r="C43" s="172" t="s">
        <v>124</v>
      </c>
      <c r="D43" s="173" t="s">
        <v>87</v>
      </c>
      <c r="E43" s="174">
        <v>23.7</v>
      </c>
      <c r="F43" s="207">
        <v>0</v>
      </c>
      <c r="G43" s="175">
        <f>E43*F43</f>
        <v>0</v>
      </c>
      <c r="O43" s="169">
        <v>2</v>
      </c>
      <c r="AA43" s="145">
        <v>12</v>
      </c>
      <c r="AB43" s="145">
        <v>0</v>
      </c>
      <c r="AC43" s="145">
        <v>2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6">
        <v>12</v>
      </c>
      <c r="CB43" s="176">
        <v>0</v>
      </c>
      <c r="CZ43" s="145">
        <v>1.8069999999999999E-2</v>
      </c>
    </row>
    <row r="44" spans="1:104" x14ac:dyDescent="0.2">
      <c r="A44" s="177"/>
      <c r="B44" s="179"/>
      <c r="C44" s="233" t="s">
        <v>113</v>
      </c>
      <c r="D44" s="234"/>
      <c r="E44" s="180">
        <v>0</v>
      </c>
      <c r="F44" s="181"/>
      <c r="G44" s="182"/>
      <c r="M44" s="178" t="s">
        <v>113</v>
      </c>
      <c r="O44" s="169"/>
    </row>
    <row r="45" spans="1:104" x14ac:dyDescent="0.2">
      <c r="A45" s="177"/>
      <c r="B45" s="179"/>
      <c r="C45" s="233" t="s">
        <v>125</v>
      </c>
      <c r="D45" s="234"/>
      <c r="E45" s="180">
        <v>5.0999999999999996</v>
      </c>
      <c r="F45" s="181"/>
      <c r="G45" s="182"/>
      <c r="M45" s="178" t="s">
        <v>125</v>
      </c>
      <c r="O45" s="169"/>
    </row>
    <row r="46" spans="1:104" x14ac:dyDescent="0.2">
      <c r="A46" s="177"/>
      <c r="B46" s="179"/>
      <c r="C46" s="233" t="s">
        <v>126</v>
      </c>
      <c r="D46" s="234"/>
      <c r="E46" s="180">
        <v>5.5</v>
      </c>
      <c r="F46" s="181"/>
      <c r="G46" s="182"/>
      <c r="M46" s="178" t="s">
        <v>126</v>
      </c>
      <c r="O46" s="169"/>
    </row>
    <row r="47" spans="1:104" x14ac:dyDescent="0.2">
      <c r="A47" s="177"/>
      <c r="B47" s="179"/>
      <c r="C47" s="233" t="s">
        <v>127</v>
      </c>
      <c r="D47" s="234"/>
      <c r="E47" s="180">
        <v>13.1</v>
      </c>
      <c r="F47" s="181"/>
      <c r="G47" s="182"/>
      <c r="M47" s="178" t="s">
        <v>127</v>
      </c>
      <c r="O47" s="169"/>
    </row>
    <row r="48" spans="1:104" ht="22.5" x14ac:dyDescent="0.2">
      <c r="A48" s="170">
        <v>9</v>
      </c>
      <c r="B48" s="171" t="s">
        <v>128</v>
      </c>
      <c r="C48" s="172" t="s">
        <v>129</v>
      </c>
      <c r="D48" s="173" t="s">
        <v>87</v>
      </c>
      <c r="E48" s="174">
        <v>80.602999999999994</v>
      </c>
      <c r="F48" s="207">
        <v>0</v>
      </c>
      <c r="G48" s="175">
        <f>E48*F48</f>
        <v>0</v>
      </c>
      <c r="O48" s="169">
        <v>2</v>
      </c>
      <c r="AA48" s="145">
        <v>12</v>
      </c>
      <c r="AB48" s="145">
        <v>0</v>
      </c>
      <c r="AC48" s="145">
        <v>3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6">
        <v>12</v>
      </c>
      <c r="CB48" s="176">
        <v>0</v>
      </c>
      <c r="CZ48" s="145">
        <v>1.6129999999999999E-2</v>
      </c>
    </row>
    <row r="49" spans="1:104" x14ac:dyDescent="0.2">
      <c r="A49" s="177"/>
      <c r="B49" s="179"/>
      <c r="C49" s="233" t="s">
        <v>113</v>
      </c>
      <c r="D49" s="234"/>
      <c r="E49" s="180">
        <v>0</v>
      </c>
      <c r="F49" s="181"/>
      <c r="G49" s="182"/>
      <c r="M49" s="178" t="s">
        <v>113</v>
      </c>
      <c r="O49" s="169"/>
    </row>
    <row r="50" spans="1:104" x14ac:dyDescent="0.2">
      <c r="A50" s="177"/>
      <c r="B50" s="179"/>
      <c r="C50" s="233" t="s">
        <v>130</v>
      </c>
      <c r="D50" s="234"/>
      <c r="E50" s="180">
        <v>23.635000000000002</v>
      </c>
      <c r="F50" s="181"/>
      <c r="G50" s="182"/>
      <c r="M50" s="178" t="s">
        <v>130</v>
      </c>
      <c r="O50" s="169"/>
    </row>
    <row r="51" spans="1:104" x14ac:dyDescent="0.2">
      <c r="A51" s="177"/>
      <c r="B51" s="179"/>
      <c r="C51" s="233" t="s">
        <v>131</v>
      </c>
      <c r="D51" s="234"/>
      <c r="E51" s="180">
        <v>6.048</v>
      </c>
      <c r="F51" s="181"/>
      <c r="G51" s="182"/>
      <c r="M51" s="178" t="s">
        <v>131</v>
      </c>
      <c r="O51" s="169"/>
    </row>
    <row r="52" spans="1:104" x14ac:dyDescent="0.2">
      <c r="A52" s="177"/>
      <c r="B52" s="179"/>
      <c r="C52" s="233" t="s">
        <v>132</v>
      </c>
      <c r="D52" s="234"/>
      <c r="E52" s="180">
        <v>9.86</v>
      </c>
      <c r="F52" s="181"/>
      <c r="G52" s="182"/>
      <c r="M52" s="178" t="s">
        <v>132</v>
      </c>
      <c r="O52" s="169"/>
    </row>
    <row r="53" spans="1:104" x14ac:dyDescent="0.2">
      <c r="A53" s="177"/>
      <c r="B53" s="179"/>
      <c r="C53" s="233" t="s">
        <v>133</v>
      </c>
      <c r="D53" s="234"/>
      <c r="E53" s="180">
        <v>9.36</v>
      </c>
      <c r="F53" s="181"/>
      <c r="G53" s="182"/>
      <c r="M53" s="178" t="s">
        <v>133</v>
      </c>
      <c r="O53" s="169"/>
    </row>
    <row r="54" spans="1:104" x14ac:dyDescent="0.2">
      <c r="A54" s="177"/>
      <c r="B54" s="179"/>
      <c r="C54" s="233" t="s">
        <v>134</v>
      </c>
      <c r="D54" s="234"/>
      <c r="E54" s="180">
        <v>7.47</v>
      </c>
      <c r="F54" s="181"/>
      <c r="G54" s="182"/>
      <c r="M54" s="178" t="s">
        <v>134</v>
      </c>
      <c r="O54" s="169"/>
    </row>
    <row r="55" spans="1:104" x14ac:dyDescent="0.2">
      <c r="A55" s="177"/>
      <c r="B55" s="179"/>
      <c r="C55" s="233" t="s">
        <v>135</v>
      </c>
      <c r="D55" s="234"/>
      <c r="E55" s="180">
        <v>26.68</v>
      </c>
      <c r="F55" s="181"/>
      <c r="G55" s="182"/>
      <c r="M55" s="178" t="s">
        <v>135</v>
      </c>
      <c r="O55" s="169"/>
    </row>
    <row r="56" spans="1:104" x14ac:dyDescent="0.2">
      <c r="A56" s="177"/>
      <c r="B56" s="179"/>
      <c r="C56" s="233" t="s">
        <v>136</v>
      </c>
      <c r="D56" s="234"/>
      <c r="E56" s="180">
        <v>-2.4500000000000002</v>
      </c>
      <c r="F56" s="181"/>
      <c r="G56" s="182"/>
      <c r="M56" s="178" t="s">
        <v>136</v>
      </c>
      <c r="O56" s="169"/>
    </row>
    <row r="57" spans="1:104" x14ac:dyDescent="0.2">
      <c r="A57" s="183"/>
      <c r="B57" s="184" t="s">
        <v>74</v>
      </c>
      <c r="C57" s="185" t="str">
        <f>CONCATENATE(B19," ",C19)</f>
        <v>61 Upravy povrchů vnitřní</v>
      </c>
      <c r="D57" s="186"/>
      <c r="E57" s="187"/>
      <c r="F57" s="188"/>
      <c r="G57" s="189">
        <f>SUM(G19:G56)</f>
        <v>0</v>
      </c>
      <c r="O57" s="169">
        <v>4</v>
      </c>
      <c r="BA57" s="190">
        <f>SUM(BA19:BA56)</f>
        <v>0</v>
      </c>
      <c r="BB57" s="190">
        <f>SUM(BB19:BB56)</f>
        <v>0</v>
      </c>
      <c r="BC57" s="190">
        <f>SUM(BC19:BC56)</f>
        <v>0</v>
      </c>
      <c r="BD57" s="190">
        <f>SUM(BD19:BD56)</f>
        <v>0</v>
      </c>
      <c r="BE57" s="190">
        <f>SUM(BE19:BE56)</f>
        <v>0</v>
      </c>
    </row>
    <row r="58" spans="1:104" x14ac:dyDescent="0.2">
      <c r="A58" s="162" t="s">
        <v>72</v>
      </c>
      <c r="B58" s="163" t="s">
        <v>137</v>
      </c>
      <c r="C58" s="164" t="s">
        <v>138</v>
      </c>
      <c r="D58" s="165"/>
      <c r="E58" s="166"/>
      <c r="F58" s="166"/>
      <c r="G58" s="167"/>
      <c r="H58" s="168"/>
      <c r="I58" s="168"/>
      <c r="O58" s="169">
        <v>1</v>
      </c>
    </row>
    <row r="59" spans="1:104" x14ac:dyDescent="0.2">
      <c r="A59" s="170">
        <v>10</v>
      </c>
      <c r="B59" s="171" t="s">
        <v>139</v>
      </c>
      <c r="C59" s="172" t="s">
        <v>140</v>
      </c>
      <c r="D59" s="173" t="s">
        <v>87</v>
      </c>
      <c r="E59" s="174">
        <v>71.599999999999994</v>
      </c>
      <c r="F59" s="207">
        <v>0</v>
      </c>
      <c r="G59" s="175">
        <f>E59*F59</f>
        <v>0</v>
      </c>
      <c r="O59" s="169">
        <v>2</v>
      </c>
      <c r="AA59" s="145">
        <v>1</v>
      </c>
      <c r="AB59" s="145">
        <v>1</v>
      </c>
      <c r="AC59" s="145">
        <v>1</v>
      </c>
      <c r="AZ59" s="145">
        <v>1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6">
        <v>1</v>
      </c>
      <c r="CB59" s="176">
        <v>1</v>
      </c>
      <c r="CZ59" s="145">
        <v>5.1150000000000001E-2</v>
      </c>
    </row>
    <row r="60" spans="1:104" x14ac:dyDescent="0.2">
      <c r="A60" s="177"/>
      <c r="B60" s="179"/>
      <c r="C60" s="233" t="s">
        <v>113</v>
      </c>
      <c r="D60" s="234"/>
      <c r="E60" s="180">
        <v>0</v>
      </c>
      <c r="F60" s="181"/>
      <c r="G60" s="182"/>
      <c r="M60" s="178" t="s">
        <v>113</v>
      </c>
      <c r="O60" s="169"/>
    </row>
    <row r="61" spans="1:104" x14ac:dyDescent="0.2">
      <c r="A61" s="177"/>
      <c r="B61" s="179"/>
      <c r="C61" s="233" t="s">
        <v>125</v>
      </c>
      <c r="D61" s="234"/>
      <c r="E61" s="180">
        <v>5.0999999999999996</v>
      </c>
      <c r="F61" s="181"/>
      <c r="G61" s="182"/>
      <c r="M61" s="178" t="s">
        <v>125</v>
      </c>
      <c r="O61" s="169"/>
    </row>
    <row r="62" spans="1:104" x14ac:dyDescent="0.2">
      <c r="A62" s="177"/>
      <c r="B62" s="179"/>
      <c r="C62" s="233" t="s">
        <v>141</v>
      </c>
      <c r="D62" s="234"/>
      <c r="E62" s="180">
        <v>16.8</v>
      </c>
      <c r="F62" s="181"/>
      <c r="G62" s="182"/>
      <c r="M62" s="178" t="s">
        <v>141</v>
      </c>
      <c r="O62" s="169"/>
    </row>
    <row r="63" spans="1:104" x14ac:dyDescent="0.2">
      <c r="A63" s="177"/>
      <c r="B63" s="179"/>
      <c r="C63" s="233" t="s">
        <v>142</v>
      </c>
      <c r="D63" s="234"/>
      <c r="E63" s="180">
        <v>17.8</v>
      </c>
      <c r="F63" s="181"/>
      <c r="G63" s="182"/>
      <c r="M63" s="178" t="s">
        <v>142</v>
      </c>
      <c r="O63" s="169"/>
    </row>
    <row r="64" spans="1:104" x14ac:dyDescent="0.2">
      <c r="A64" s="177"/>
      <c r="B64" s="179"/>
      <c r="C64" s="233" t="s">
        <v>143</v>
      </c>
      <c r="D64" s="234"/>
      <c r="E64" s="180">
        <v>18.8</v>
      </c>
      <c r="F64" s="181"/>
      <c r="G64" s="182"/>
      <c r="M64" s="178" t="s">
        <v>143</v>
      </c>
      <c r="O64" s="169"/>
    </row>
    <row r="65" spans="1:104" x14ac:dyDescent="0.2">
      <c r="A65" s="177"/>
      <c r="B65" s="179"/>
      <c r="C65" s="233" t="s">
        <v>127</v>
      </c>
      <c r="D65" s="234"/>
      <c r="E65" s="180">
        <v>13.1</v>
      </c>
      <c r="F65" s="181"/>
      <c r="G65" s="182"/>
      <c r="M65" s="178" t="s">
        <v>127</v>
      </c>
      <c r="O65" s="169"/>
    </row>
    <row r="66" spans="1:104" x14ac:dyDescent="0.2">
      <c r="A66" s="183"/>
      <c r="B66" s="184" t="s">
        <v>74</v>
      </c>
      <c r="C66" s="185" t="str">
        <f>CONCATENATE(B58," ",C58)</f>
        <v>63 Podlahy a podlahové konstrukce</v>
      </c>
      <c r="D66" s="186"/>
      <c r="E66" s="187"/>
      <c r="F66" s="188"/>
      <c r="G66" s="189">
        <f>SUM(G58:G65)</f>
        <v>0</v>
      </c>
      <c r="O66" s="169">
        <v>4</v>
      </c>
      <c r="BA66" s="190">
        <f>SUM(BA58:BA65)</f>
        <v>0</v>
      </c>
      <c r="BB66" s="190">
        <f>SUM(BB58:BB65)</f>
        <v>0</v>
      </c>
      <c r="BC66" s="190">
        <f>SUM(BC58:BC65)</f>
        <v>0</v>
      </c>
      <c r="BD66" s="190">
        <f>SUM(BD58:BD65)</f>
        <v>0</v>
      </c>
      <c r="BE66" s="190">
        <f>SUM(BE58:BE65)</f>
        <v>0</v>
      </c>
    </row>
    <row r="67" spans="1:104" x14ac:dyDescent="0.2">
      <c r="A67" s="162" t="s">
        <v>72</v>
      </c>
      <c r="B67" s="163" t="s">
        <v>144</v>
      </c>
      <c r="C67" s="164" t="s">
        <v>145</v>
      </c>
      <c r="D67" s="165"/>
      <c r="E67" s="166"/>
      <c r="F67" s="166"/>
      <c r="G67" s="167"/>
      <c r="H67" s="168"/>
      <c r="I67" s="168"/>
      <c r="O67" s="169">
        <v>1</v>
      </c>
    </row>
    <row r="68" spans="1:104" ht="22.5" x14ac:dyDescent="0.2">
      <c r="A68" s="170">
        <v>11</v>
      </c>
      <c r="B68" s="171" t="s">
        <v>146</v>
      </c>
      <c r="C68" s="172" t="s">
        <v>147</v>
      </c>
      <c r="D68" s="173" t="s">
        <v>148</v>
      </c>
      <c r="E68" s="174">
        <v>1</v>
      </c>
      <c r="F68" s="207">
        <v>0</v>
      </c>
      <c r="G68" s="175">
        <f>E68*F68</f>
        <v>0</v>
      </c>
      <c r="O68" s="169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6">
        <v>1</v>
      </c>
      <c r="CB68" s="176">
        <v>1</v>
      </c>
      <c r="CZ68" s="145">
        <v>3.0550000000000001E-2</v>
      </c>
    </row>
    <row r="69" spans="1:104" x14ac:dyDescent="0.2">
      <c r="A69" s="177"/>
      <c r="B69" s="179"/>
      <c r="C69" s="233" t="s">
        <v>149</v>
      </c>
      <c r="D69" s="234"/>
      <c r="E69" s="180">
        <v>1</v>
      </c>
      <c r="F69" s="181"/>
      <c r="G69" s="182"/>
      <c r="M69" s="178" t="s">
        <v>149</v>
      </c>
      <c r="O69" s="169"/>
    </row>
    <row r="70" spans="1:104" ht="22.5" x14ac:dyDescent="0.2">
      <c r="A70" s="170">
        <v>12</v>
      </c>
      <c r="B70" s="171" t="s">
        <v>150</v>
      </c>
      <c r="C70" s="172" t="s">
        <v>151</v>
      </c>
      <c r="D70" s="173" t="s">
        <v>148</v>
      </c>
      <c r="E70" s="174">
        <v>1</v>
      </c>
      <c r="F70" s="207">
        <v>0</v>
      </c>
      <c r="G70" s="175">
        <f>E70*F70</f>
        <v>0</v>
      </c>
      <c r="O70" s="169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6">
        <v>1</v>
      </c>
      <c r="CB70" s="176">
        <v>1</v>
      </c>
      <c r="CZ70" s="145">
        <v>3.083E-2</v>
      </c>
    </row>
    <row r="71" spans="1:104" x14ac:dyDescent="0.2">
      <c r="A71" s="177"/>
      <c r="B71" s="179"/>
      <c r="C71" s="233" t="s">
        <v>152</v>
      </c>
      <c r="D71" s="234"/>
      <c r="E71" s="180">
        <v>1</v>
      </c>
      <c r="F71" s="181"/>
      <c r="G71" s="182"/>
      <c r="M71" s="178" t="s">
        <v>152</v>
      </c>
      <c r="O71" s="169"/>
    </row>
    <row r="72" spans="1:104" x14ac:dyDescent="0.2">
      <c r="A72" s="183"/>
      <c r="B72" s="184" t="s">
        <v>74</v>
      </c>
      <c r="C72" s="185" t="str">
        <f>CONCATENATE(B67," ",C67)</f>
        <v>64 Výplně otvorů</v>
      </c>
      <c r="D72" s="186"/>
      <c r="E72" s="187"/>
      <c r="F72" s="188"/>
      <c r="G72" s="189">
        <f>SUM(G67:G71)</f>
        <v>0</v>
      </c>
      <c r="O72" s="169">
        <v>4</v>
      </c>
      <c r="BA72" s="190">
        <f>SUM(BA67:BA71)</f>
        <v>0</v>
      </c>
      <c r="BB72" s="190">
        <f>SUM(BB67:BB71)</f>
        <v>0</v>
      </c>
      <c r="BC72" s="190">
        <f>SUM(BC67:BC71)</f>
        <v>0</v>
      </c>
      <c r="BD72" s="190">
        <f>SUM(BD67:BD71)</f>
        <v>0</v>
      </c>
      <c r="BE72" s="190">
        <f>SUM(BE67:BE71)</f>
        <v>0</v>
      </c>
    </row>
    <row r="73" spans="1:104" x14ac:dyDescent="0.2">
      <c r="A73" s="162" t="s">
        <v>72</v>
      </c>
      <c r="B73" s="163" t="s">
        <v>153</v>
      </c>
      <c r="C73" s="164" t="s">
        <v>154</v>
      </c>
      <c r="D73" s="165"/>
      <c r="E73" s="166"/>
      <c r="F73" s="166"/>
      <c r="G73" s="167"/>
      <c r="H73" s="168"/>
      <c r="I73" s="168"/>
      <c r="O73" s="169">
        <v>1</v>
      </c>
    </row>
    <row r="74" spans="1:104" x14ac:dyDescent="0.2">
      <c r="A74" s="170">
        <v>13</v>
      </c>
      <c r="B74" s="171" t="s">
        <v>155</v>
      </c>
      <c r="C74" s="172" t="s">
        <v>156</v>
      </c>
      <c r="D74" s="173" t="s">
        <v>87</v>
      </c>
      <c r="E74" s="174">
        <v>18.399999999999999</v>
      </c>
      <c r="F74" s="207">
        <v>0</v>
      </c>
      <c r="G74" s="175">
        <f>E74*F74</f>
        <v>0</v>
      </c>
      <c r="O74" s="169">
        <v>2</v>
      </c>
      <c r="AA74" s="145">
        <v>1</v>
      </c>
      <c r="AB74" s="145">
        <v>1</v>
      </c>
      <c r="AC74" s="145">
        <v>1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6">
        <v>1</v>
      </c>
      <c r="CB74" s="176">
        <v>1</v>
      </c>
      <c r="CZ74" s="145">
        <v>1.2099999999999999E-3</v>
      </c>
    </row>
    <row r="75" spans="1:104" x14ac:dyDescent="0.2">
      <c r="A75" s="177"/>
      <c r="B75" s="179"/>
      <c r="C75" s="235" t="s">
        <v>157</v>
      </c>
      <c r="D75" s="234"/>
      <c r="E75" s="203">
        <v>0</v>
      </c>
      <c r="F75" s="181"/>
      <c r="G75" s="182"/>
      <c r="M75" s="178" t="s">
        <v>157</v>
      </c>
      <c r="O75" s="169"/>
    </row>
    <row r="76" spans="1:104" x14ac:dyDescent="0.2">
      <c r="A76" s="177"/>
      <c r="B76" s="179"/>
      <c r="C76" s="235" t="s">
        <v>158</v>
      </c>
      <c r="D76" s="234"/>
      <c r="E76" s="203">
        <v>9.5</v>
      </c>
      <c r="F76" s="181"/>
      <c r="G76" s="182"/>
      <c r="M76" s="178" t="s">
        <v>158</v>
      </c>
      <c r="O76" s="169"/>
    </row>
    <row r="77" spans="1:104" x14ac:dyDescent="0.2">
      <c r="A77" s="177"/>
      <c r="B77" s="179"/>
      <c r="C77" s="235" t="s">
        <v>159</v>
      </c>
      <c r="D77" s="234"/>
      <c r="E77" s="203">
        <v>9.5</v>
      </c>
      <c r="F77" s="181"/>
      <c r="G77" s="182"/>
      <c r="M77" s="178" t="s">
        <v>159</v>
      </c>
      <c r="O77" s="169"/>
    </row>
    <row r="78" spans="1:104" x14ac:dyDescent="0.2">
      <c r="A78" s="177"/>
      <c r="B78" s="179"/>
      <c r="C78" s="233" t="s">
        <v>160</v>
      </c>
      <c r="D78" s="234"/>
      <c r="E78" s="180">
        <v>9.5</v>
      </c>
      <c r="F78" s="181"/>
      <c r="G78" s="182"/>
      <c r="M78" s="178" t="s">
        <v>160</v>
      </c>
      <c r="O78" s="169"/>
    </row>
    <row r="79" spans="1:104" x14ac:dyDescent="0.2">
      <c r="A79" s="177"/>
      <c r="B79" s="179"/>
      <c r="C79" s="233" t="s">
        <v>161</v>
      </c>
      <c r="D79" s="234"/>
      <c r="E79" s="180">
        <v>8.9</v>
      </c>
      <c r="F79" s="181"/>
      <c r="G79" s="182"/>
      <c r="M79" s="178" t="s">
        <v>161</v>
      </c>
      <c r="O79" s="169"/>
    </row>
    <row r="80" spans="1:104" x14ac:dyDescent="0.2">
      <c r="A80" s="183"/>
      <c r="B80" s="184" t="s">
        <v>74</v>
      </c>
      <c r="C80" s="185" t="str">
        <f>CONCATENATE(B73," ",C73)</f>
        <v>94 Lešení a stavební výtahy</v>
      </c>
      <c r="D80" s="186"/>
      <c r="E80" s="187"/>
      <c r="F80" s="188"/>
      <c r="G80" s="189">
        <f>SUM(G73:G79)</f>
        <v>0</v>
      </c>
      <c r="O80" s="169">
        <v>4</v>
      </c>
      <c r="BA80" s="190">
        <f>SUM(BA73:BA79)</f>
        <v>0</v>
      </c>
      <c r="BB80" s="190">
        <f>SUM(BB73:BB79)</f>
        <v>0</v>
      </c>
      <c r="BC80" s="190">
        <f>SUM(BC73:BC79)</f>
        <v>0</v>
      </c>
      <c r="BD80" s="190">
        <f>SUM(BD73:BD79)</f>
        <v>0</v>
      </c>
      <c r="BE80" s="190">
        <f>SUM(BE73:BE79)</f>
        <v>0</v>
      </c>
    </row>
    <row r="81" spans="1:104" x14ac:dyDescent="0.2">
      <c r="A81" s="162" t="s">
        <v>72</v>
      </c>
      <c r="B81" s="163" t="s">
        <v>162</v>
      </c>
      <c r="C81" s="164" t="s">
        <v>163</v>
      </c>
      <c r="D81" s="165"/>
      <c r="E81" s="166"/>
      <c r="F81" s="166"/>
      <c r="G81" s="167"/>
      <c r="H81" s="168"/>
      <c r="I81" s="168"/>
      <c r="O81" s="169">
        <v>1</v>
      </c>
    </row>
    <row r="82" spans="1:104" x14ac:dyDescent="0.2">
      <c r="A82" s="170">
        <v>14</v>
      </c>
      <c r="B82" s="171" t="s">
        <v>164</v>
      </c>
      <c r="C82" s="172" t="s">
        <v>165</v>
      </c>
      <c r="D82" s="173" t="s">
        <v>166</v>
      </c>
      <c r="E82" s="174">
        <v>8</v>
      </c>
      <c r="F82" s="207">
        <v>0</v>
      </c>
      <c r="G82" s="175">
        <f>E82*F82</f>
        <v>0</v>
      </c>
      <c r="O82" s="169">
        <v>2</v>
      </c>
      <c r="AA82" s="145">
        <v>1</v>
      </c>
      <c r="AB82" s="145">
        <v>1</v>
      </c>
      <c r="AC82" s="145">
        <v>1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6">
        <v>1</v>
      </c>
      <c r="CB82" s="176">
        <v>1</v>
      </c>
      <c r="CZ82" s="145">
        <v>0</v>
      </c>
    </row>
    <row r="83" spans="1:104" x14ac:dyDescent="0.2">
      <c r="A83" s="170">
        <v>15</v>
      </c>
      <c r="B83" s="171" t="s">
        <v>167</v>
      </c>
      <c r="C83" s="172" t="s">
        <v>168</v>
      </c>
      <c r="D83" s="173" t="s">
        <v>87</v>
      </c>
      <c r="E83" s="174">
        <v>78.2</v>
      </c>
      <c r="F83" s="207">
        <v>0</v>
      </c>
      <c r="G83" s="175">
        <f>E83*F83</f>
        <v>0</v>
      </c>
      <c r="O83" s="169">
        <v>2</v>
      </c>
      <c r="AA83" s="145">
        <v>1</v>
      </c>
      <c r="AB83" s="145">
        <v>1</v>
      </c>
      <c r="AC83" s="145">
        <v>1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6">
        <v>1</v>
      </c>
      <c r="CB83" s="176">
        <v>1</v>
      </c>
      <c r="CZ83" s="145">
        <v>4.0000000000000003E-5</v>
      </c>
    </row>
    <row r="84" spans="1:104" x14ac:dyDescent="0.2">
      <c r="A84" s="177"/>
      <c r="B84" s="179"/>
      <c r="C84" s="233" t="s">
        <v>113</v>
      </c>
      <c r="D84" s="234"/>
      <c r="E84" s="180">
        <v>0</v>
      </c>
      <c r="F84" s="181"/>
      <c r="G84" s="182"/>
      <c r="M84" s="178" t="s">
        <v>113</v>
      </c>
      <c r="O84" s="169"/>
    </row>
    <row r="85" spans="1:104" x14ac:dyDescent="0.2">
      <c r="A85" s="177"/>
      <c r="B85" s="179"/>
      <c r="C85" s="233" t="s">
        <v>125</v>
      </c>
      <c r="D85" s="234"/>
      <c r="E85" s="180">
        <v>5.0999999999999996</v>
      </c>
      <c r="F85" s="181"/>
      <c r="G85" s="182"/>
      <c r="M85" s="178" t="s">
        <v>125</v>
      </c>
      <c r="O85" s="169"/>
    </row>
    <row r="86" spans="1:104" x14ac:dyDescent="0.2">
      <c r="A86" s="177"/>
      <c r="B86" s="179"/>
      <c r="C86" s="233" t="s">
        <v>169</v>
      </c>
      <c r="D86" s="234"/>
      <c r="E86" s="180">
        <v>1.1000000000000001</v>
      </c>
      <c r="F86" s="181"/>
      <c r="G86" s="182"/>
      <c r="M86" s="178" t="s">
        <v>169</v>
      </c>
      <c r="O86" s="169"/>
    </row>
    <row r="87" spans="1:104" x14ac:dyDescent="0.2">
      <c r="A87" s="177"/>
      <c r="B87" s="179"/>
      <c r="C87" s="233" t="s">
        <v>141</v>
      </c>
      <c r="D87" s="234"/>
      <c r="E87" s="180">
        <v>16.8</v>
      </c>
      <c r="F87" s="181"/>
      <c r="G87" s="182"/>
      <c r="M87" s="178" t="s">
        <v>141</v>
      </c>
      <c r="O87" s="169"/>
    </row>
    <row r="88" spans="1:104" x14ac:dyDescent="0.2">
      <c r="A88" s="177"/>
      <c r="B88" s="179"/>
      <c r="C88" s="233" t="s">
        <v>142</v>
      </c>
      <c r="D88" s="234"/>
      <c r="E88" s="180">
        <v>17.8</v>
      </c>
      <c r="F88" s="181"/>
      <c r="G88" s="182"/>
      <c r="M88" s="178" t="s">
        <v>142</v>
      </c>
      <c r="O88" s="169"/>
    </row>
    <row r="89" spans="1:104" x14ac:dyDescent="0.2">
      <c r="A89" s="177"/>
      <c r="B89" s="179"/>
      <c r="C89" s="233" t="s">
        <v>143</v>
      </c>
      <c r="D89" s="234"/>
      <c r="E89" s="180">
        <v>18.8</v>
      </c>
      <c r="F89" s="181"/>
      <c r="G89" s="182"/>
      <c r="M89" s="178" t="s">
        <v>143</v>
      </c>
      <c r="O89" s="169"/>
    </row>
    <row r="90" spans="1:104" x14ac:dyDescent="0.2">
      <c r="A90" s="177"/>
      <c r="B90" s="179"/>
      <c r="C90" s="233" t="s">
        <v>126</v>
      </c>
      <c r="D90" s="234"/>
      <c r="E90" s="180">
        <v>5.5</v>
      </c>
      <c r="F90" s="181"/>
      <c r="G90" s="182"/>
      <c r="M90" s="178" t="s">
        <v>126</v>
      </c>
      <c r="O90" s="169"/>
    </row>
    <row r="91" spans="1:104" x14ac:dyDescent="0.2">
      <c r="A91" s="177"/>
      <c r="B91" s="179"/>
      <c r="C91" s="233" t="s">
        <v>127</v>
      </c>
      <c r="D91" s="234"/>
      <c r="E91" s="180">
        <v>13.1</v>
      </c>
      <c r="F91" s="181"/>
      <c r="G91" s="182"/>
      <c r="M91" s="178" t="s">
        <v>127</v>
      </c>
      <c r="O91" s="169"/>
    </row>
    <row r="92" spans="1:104" x14ac:dyDescent="0.2">
      <c r="A92" s="170">
        <v>16</v>
      </c>
      <c r="B92" s="171" t="s">
        <v>170</v>
      </c>
      <c r="C92" s="172" t="s">
        <v>171</v>
      </c>
      <c r="D92" s="173" t="s">
        <v>172</v>
      </c>
      <c r="E92" s="174">
        <v>1</v>
      </c>
      <c r="F92" s="207">
        <v>0</v>
      </c>
      <c r="G92" s="175">
        <f>E92*F92</f>
        <v>0</v>
      </c>
      <c r="O92" s="169">
        <v>2</v>
      </c>
      <c r="AA92" s="145">
        <v>12</v>
      </c>
      <c r="AB92" s="145">
        <v>0</v>
      </c>
      <c r="AC92" s="145">
        <v>8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6">
        <v>12</v>
      </c>
      <c r="CB92" s="176">
        <v>0</v>
      </c>
      <c r="CZ92" s="145">
        <v>0</v>
      </c>
    </row>
    <row r="93" spans="1:104" x14ac:dyDescent="0.2">
      <c r="A93" s="177"/>
      <c r="B93" s="179"/>
      <c r="C93" s="233" t="s">
        <v>173</v>
      </c>
      <c r="D93" s="234"/>
      <c r="E93" s="180">
        <v>1</v>
      </c>
      <c r="F93" s="181"/>
      <c r="G93" s="182"/>
      <c r="M93" s="178" t="s">
        <v>173</v>
      </c>
      <c r="O93" s="169"/>
    </row>
    <row r="94" spans="1:104" x14ac:dyDescent="0.2">
      <c r="A94" s="177"/>
      <c r="B94" s="179"/>
      <c r="C94" s="233" t="s">
        <v>174</v>
      </c>
      <c r="D94" s="234"/>
      <c r="E94" s="180">
        <v>0</v>
      </c>
      <c r="F94" s="181"/>
      <c r="G94" s="182"/>
      <c r="M94" s="178" t="s">
        <v>174</v>
      </c>
      <c r="O94" s="169"/>
    </row>
    <row r="95" spans="1:104" x14ac:dyDescent="0.2">
      <c r="A95" s="183"/>
      <c r="B95" s="184" t="s">
        <v>74</v>
      </c>
      <c r="C95" s="185" t="str">
        <f>CONCATENATE(B81," ",C81)</f>
        <v>95 Dokončovací konstrukce na pozemních stavbách</v>
      </c>
      <c r="D95" s="186"/>
      <c r="E95" s="187"/>
      <c r="F95" s="188"/>
      <c r="G95" s="189">
        <f>SUM(G81:G94)</f>
        <v>0</v>
      </c>
      <c r="O95" s="169">
        <v>4</v>
      </c>
      <c r="BA95" s="190">
        <f>SUM(BA81:BA94)</f>
        <v>0</v>
      </c>
      <c r="BB95" s="190">
        <f>SUM(BB81:BB94)</f>
        <v>0</v>
      </c>
      <c r="BC95" s="190">
        <f>SUM(BC81:BC94)</f>
        <v>0</v>
      </c>
      <c r="BD95" s="190">
        <f>SUM(BD81:BD94)</f>
        <v>0</v>
      </c>
      <c r="BE95" s="190">
        <f>SUM(BE81:BE94)</f>
        <v>0</v>
      </c>
    </row>
    <row r="96" spans="1:104" x14ac:dyDescent="0.2">
      <c r="A96" s="162" t="s">
        <v>72</v>
      </c>
      <c r="B96" s="163" t="s">
        <v>175</v>
      </c>
      <c r="C96" s="164" t="s">
        <v>176</v>
      </c>
      <c r="D96" s="165"/>
      <c r="E96" s="166"/>
      <c r="F96" s="166"/>
      <c r="G96" s="167"/>
      <c r="H96" s="168"/>
      <c r="I96" s="168"/>
      <c r="O96" s="169">
        <v>1</v>
      </c>
    </row>
    <row r="97" spans="1:104" x14ac:dyDescent="0.2">
      <c r="A97" s="170">
        <v>17</v>
      </c>
      <c r="B97" s="171" t="s">
        <v>177</v>
      </c>
      <c r="C97" s="172" t="s">
        <v>178</v>
      </c>
      <c r="D97" s="173" t="s">
        <v>87</v>
      </c>
      <c r="E97" s="174">
        <v>70.2</v>
      </c>
      <c r="F97" s="207">
        <v>0</v>
      </c>
      <c r="G97" s="175">
        <f>E97*F97</f>
        <v>0</v>
      </c>
      <c r="O97" s="169">
        <v>2</v>
      </c>
      <c r="AA97" s="145">
        <v>1</v>
      </c>
      <c r="AB97" s="145">
        <v>7</v>
      </c>
      <c r="AC97" s="145">
        <v>7</v>
      </c>
      <c r="AZ97" s="145">
        <v>1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6">
        <v>1</v>
      </c>
      <c r="CB97" s="176">
        <v>7</v>
      </c>
      <c r="CZ97" s="145">
        <v>0</v>
      </c>
    </row>
    <row r="98" spans="1:104" x14ac:dyDescent="0.2">
      <c r="A98" s="177"/>
      <c r="B98" s="179"/>
      <c r="C98" s="233" t="s">
        <v>179</v>
      </c>
      <c r="D98" s="234"/>
      <c r="E98" s="180">
        <v>0</v>
      </c>
      <c r="F98" s="181"/>
      <c r="G98" s="182"/>
      <c r="M98" s="178" t="s">
        <v>179</v>
      </c>
      <c r="O98" s="169"/>
    </row>
    <row r="99" spans="1:104" x14ac:dyDescent="0.2">
      <c r="A99" s="177"/>
      <c r="B99" s="179"/>
      <c r="C99" s="233" t="s">
        <v>180</v>
      </c>
      <c r="D99" s="234"/>
      <c r="E99" s="180">
        <v>12.5</v>
      </c>
      <c r="F99" s="181"/>
      <c r="G99" s="182"/>
      <c r="M99" s="178" t="s">
        <v>180</v>
      </c>
      <c r="O99" s="169"/>
    </row>
    <row r="100" spans="1:104" x14ac:dyDescent="0.2">
      <c r="A100" s="177"/>
      <c r="B100" s="179"/>
      <c r="C100" s="233" t="s">
        <v>141</v>
      </c>
      <c r="D100" s="234"/>
      <c r="E100" s="180">
        <v>16.8</v>
      </c>
      <c r="F100" s="181"/>
      <c r="G100" s="182"/>
      <c r="M100" s="178" t="s">
        <v>141</v>
      </c>
      <c r="O100" s="169"/>
    </row>
    <row r="101" spans="1:104" x14ac:dyDescent="0.2">
      <c r="A101" s="177"/>
      <c r="B101" s="179"/>
      <c r="C101" s="233" t="s">
        <v>142</v>
      </c>
      <c r="D101" s="234"/>
      <c r="E101" s="180">
        <v>17.8</v>
      </c>
      <c r="F101" s="181"/>
      <c r="G101" s="182"/>
      <c r="M101" s="178" t="s">
        <v>142</v>
      </c>
      <c r="O101" s="169"/>
    </row>
    <row r="102" spans="1:104" x14ac:dyDescent="0.2">
      <c r="A102" s="177"/>
      <c r="B102" s="179"/>
      <c r="C102" s="233" t="s">
        <v>143</v>
      </c>
      <c r="D102" s="234"/>
      <c r="E102" s="180">
        <v>18.8</v>
      </c>
      <c r="F102" s="181"/>
      <c r="G102" s="182"/>
      <c r="M102" s="178" t="s">
        <v>143</v>
      </c>
      <c r="O102" s="169"/>
    </row>
    <row r="103" spans="1:104" x14ac:dyDescent="0.2">
      <c r="A103" s="177"/>
      <c r="B103" s="179"/>
      <c r="C103" s="233" t="s">
        <v>181</v>
      </c>
      <c r="D103" s="234"/>
      <c r="E103" s="180">
        <v>4.3</v>
      </c>
      <c r="F103" s="181"/>
      <c r="G103" s="182"/>
      <c r="M103" s="178" t="s">
        <v>181</v>
      </c>
      <c r="O103" s="169"/>
    </row>
    <row r="104" spans="1:104" x14ac:dyDescent="0.2">
      <c r="A104" s="170">
        <v>18</v>
      </c>
      <c r="B104" s="171" t="s">
        <v>182</v>
      </c>
      <c r="C104" s="172" t="s">
        <v>183</v>
      </c>
      <c r="D104" s="173" t="s">
        <v>87</v>
      </c>
      <c r="E104" s="174">
        <v>53.4</v>
      </c>
      <c r="F104" s="207">
        <v>0</v>
      </c>
      <c r="G104" s="175">
        <f>E104*F104</f>
        <v>0</v>
      </c>
      <c r="O104" s="169">
        <v>2</v>
      </c>
      <c r="AA104" s="145">
        <v>1</v>
      </c>
      <c r="AB104" s="145">
        <v>7</v>
      </c>
      <c r="AC104" s="145">
        <v>7</v>
      </c>
      <c r="AZ104" s="145">
        <v>1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6">
        <v>1</v>
      </c>
      <c r="CB104" s="176">
        <v>7</v>
      </c>
      <c r="CZ104" s="145">
        <v>0</v>
      </c>
    </row>
    <row r="105" spans="1:104" x14ac:dyDescent="0.2">
      <c r="A105" s="177"/>
      <c r="B105" s="179"/>
      <c r="C105" s="233" t="s">
        <v>179</v>
      </c>
      <c r="D105" s="234"/>
      <c r="E105" s="180">
        <v>0</v>
      </c>
      <c r="F105" s="181"/>
      <c r="G105" s="182"/>
      <c r="M105" s="178" t="s">
        <v>179</v>
      </c>
      <c r="O105" s="169"/>
    </row>
    <row r="106" spans="1:104" x14ac:dyDescent="0.2">
      <c r="A106" s="177"/>
      <c r="B106" s="179"/>
      <c r="C106" s="233" t="s">
        <v>141</v>
      </c>
      <c r="D106" s="234"/>
      <c r="E106" s="180">
        <v>16.8</v>
      </c>
      <c r="F106" s="181"/>
      <c r="G106" s="182"/>
      <c r="M106" s="178" t="s">
        <v>141</v>
      </c>
      <c r="O106" s="169"/>
    </row>
    <row r="107" spans="1:104" x14ac:dyDescent="0.2">
      <c r="A107" s="177"/>
      <c r="B107" s="179"/>
      <c r="C107" s="233" t="s">
        <v>142</v>
      </c>
      <c r="D107" s="234"/>
      <c r="E107" s="180">
        <v>17.8</v>
      </c>
      <c r="F107" s="181"/>
      <c r="G107" s="182"/>
      <c r="M107" s="178" t="s">
        <v>142</v>
      </c>
      <c r="O107" s="169"/>
    </row>
    <row r="108" spans="1:104" x14ac:dyDescent="0.2">
      <c r="A108" s="177"/>
      <c r="B108" s="179"/>
      <c r="C108" s="233" t="s">
        <v>143</v>
      </c>
      <c r="D108" s="234"/>
      <c r="E108" s="180">
        <v>18.8</v>
      </c>
      <c r="F108" s="181"/>
      <c r="G108" s="182"/>
      <c r="M108" s="178" t="s">
        <v>143</v>
      </c>
      <c r="O108" s="169"/>
    </row>
    <row r="109" spans="1:104" x14ac:dyDescent="0.2">
      <c r="A109" s="170">
        <v>19</v>
      </c>
      <c r="B109" s="171" t="s">
        <v>184</v>
      </c>
      <c r="C109" s="172" t="s">
        <v>185</v>
      </c>
      <c r="D109" s="173" t="s">
        <v>87</v>
      </c>
      <c r="E109" s="174">
        <v>16.8</v>
      </c>
      <c r="F109" s="207">
        <v>0</v>
      </c>
      <c r="G109" s="175">
        <f>E109*F109</f>
        <v>0</v>
      </c>
      <c r="O109" s="169">
        <v>2</v>
      </c>
      <c r="AA109" s="145">
        <v>1</v>
      </c>
      <c r="AB109" s="145">
        <v>7</v>
      </c>
      <c r="AC109" s="145">
        <v>7</v>
      </c>
      <c r="AZ109" s="145">
        <v>1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6">
        <v>1</v>
      </c>
      <c r="CB109" s="176">
        <v>7</v>
      </c>
      <c r="CZ109" s="145">
        <v>0</v>
      </c>
    </row>
    <row r="110" spans="1:104" x14ac:dyDescent="0.2">
      <c r="A110" s="177"/>
      <c r="B110" s="179"/>
      <c r="C110" s="233" t="s">
        <v>186</v>
      </c>
      <c r="D110" s="234"/>
      <c r="E110" s="180">
        <v>16.8</v>
      </c>
      <c r="F110" s="181"/>
      <c r="G110" s="182"/>
      <c r="M110" s="178" t="s">
        <v>186</v>
      </c>
      <c r="O110" s="169"/>
    </row>
    <row r="111" spans="1:104" x14ac:dyDescent="0.2">
      <c r="A111" s="170">
        <v>20</v>
      </c>
      <c r="B111" s="171" t="s">
        <v>187</v>
      </c>
      <c r="C111" s="172" t="s">
        <v>188</v>
      </c>
      <c r="D111" s="173" t="s">
        <v>87</v>
      </c>
      <c r="E111" s="174">
        <v>22.024999999999999</v>
      </c>
      <c r="F111" s="207">
        <v>0</v>
      </c>
      <c r="G111" s="175">
        <f>E111*F111</f>
        <v>0</v>
      </c>
      <c r="O111" s="169">
        <v>2</v>
      </c>
      <c r="AA111" s="145">
        <v>1</v>
      </c>
      <c r="AB111" s="145">
        <v>1</v>
      </c>
      <c r="AC111" s="145">
        <v>1</v>
      </c>
      <c r="AZ111" s="145">
        <v>1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6">
        <v>1</v>
      </c>
      <c r="CB111" s="176">
        <v>1</v>
      </c>
      <c r="CZ111" s="145">
        <v>6.7000000000000002E-4</v>
      </c>
    </row>
    <row r="112" spans="1:104" x14ac:dyDescent="0.2">
      <c r="A112" s="177"/>
      <c r="B112" s="179"/>
      <c r="C112" s="235" t="s">
        <v>157</v>
      </c>
      <c r="D112" s="234"/>
      <c r="E112" s="203">
        <v>0</v>
      </c>
      <c r="F112" s="181"/>
      <c r="G112" s="182"/>
      <c r="M112" s="178" t="s">
        <v>157</v>
      </c>
      <c r="O112" s="169"/>
    </row>
    <row r="113" spans="1:104" x14ac:dyDescent="0.2">
      <c r="A113" s="177"/>
      <c r="B113" s="179"/>
      <c r="C113" s="235" t="s">
        <v>158</v>
      </c>
      <c r="D113" s="234"/>
      <c r="E113" s="203">
        <v>9.5</v>
      </c>
      <c r="F113" s="181"/>
      <c r="G113" s="182"/>
      <c r="M113" s="178" t="s">
        <v>158</v>
      </c>
      <c r="O113" s="169"/>
    </row>
    <row r="114" spans="1:104" x14ac:dyDescent="0.2">
      <c r="A114" s="177"/>
      <c r="B114" s="179"/>
      <c r="C114" s="235" t="s">
        <v>159</v>
      </c>
      <c r="D114" s="234"/>
      <c r="E114" s="203">
        <v>9.5</v>
      </c>
      <c r="F114" s="181"/>
      <c r="G114" s="182"/>
      <c r="M114" s="178" t="s">
        <v>159</v>
      </c>
      <c r="O114" s="169"/>
    </row>
    <row r="115" spans="1:104" x14ac:dyDescent="0.2">
      <c r="A115" s="177"/>
      <c r="B115" s="179"/>
      <c r="C115" s="233" t="s">
        <v>189</v>
      </c>
      <c r="D115" s="234"/>
      <c r="E115" s="180">
        <v>22.024999999999999</v>
      </c>
      <c r="F115" s="181"/>
      <c r="G115" s="182"/>
      <c r="M115" s="178" t="s">
        <v>189</v>
      </c>
      <c r="O115" s="169"/>
    </row>
    <row r="116" spans="1:104" ht="22.5" x14ac:dyDescent="0.2">
      <c r="A116" s="170">
        <v>21</v>
      </c>
      <c r="B116" s="171" t="s">
        <v>190</v>
      </c>
      <c r="C116" s="172" t="s">
        <v>191</v>
      </c>
      <c r="D116" s="173" t="s">
        <v>87</v>
      </c>
      <c r="E116" s="174">
        <v>7.3</v>
      </c>
      <c r="F116" s="207">
        <v>0</v>
      </c>
      <c r="G116" s="175">
        <f>E116*F116</f>
        <v>0</v>
      </c>
      <c r="O116" s="169">
        <v>2</v>
      </c>
      <c r="AA116" s="145">
        <v>1</v>
      </c>
      <c r="AB116" s="145">
        <v>1</v>
      </c>
      <c r="AC116" s="145">
        <v>1</v>
      </c>
      <c r="AZ116" s="145">
        <v>1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6">
        <v>1</v>
      </c>
      <c r="CB116" s="176">
        <v>1</v>
      </c>
      <c r="CZ116" s="145">
        <v>0</v>
      </c>
    </row>
    <row r="117" spans="1:104" x14ac:dyDescent="0.2">
      <c r="A117" s="177"/>
      <c r="B117" s="179"/>
      <c r="C117" s="233" t="s">
        <v>169</v>
      </c>
      <c r="D117" s="234"/>
      <c r="E117" s="180">
        <v>1.1000000000000001</v>
      </c>
      <c r="F117" s="181"/>
      <c r="G117" s="182"/>
      <c r="M117" s="178" t="s">
        <v>169</v>
      </c>
      <c r="O117" s="169"/>
    </row>
    <row r="118" spans="1:104" x14ac:dyDescent="0.2">
      <c r="A118" s="177"/>
      <c r="B118" s="179"/>
      <c r="C118" s="233" t="s">
        <v>192</v>
      </c>
      <c r="D118" s="234"/>
      <c r="E118" s="180">
        <v>6.2</v>
      </c>
      <c r="F118" s="181"/>
      <c r="G118" s="182"/>
      <c r="M118" s="178" t="s">
        <v>192</v>
      </c>
      <c r="O118" s="169"/>
    </row>
    <row r="119" spans="1:104" x14ac:dyDescent="0.2">
      <c r="A119" s="170">
        <v>22</v>
      </c>
      <c r="B119" s="171" t="s">
        <v>193</v>
      </c>
      <c r="C119" s="172" t="s">
        <v>194</v>
      </c>
      <c r="D119" s="173" t="s">
        <v>148</v>
      </c>
      <c r="E119" s="174">
        <v>5</v>
      </c>
      <c r="F119" s="207">
        <v>0</v>
      </c>
      <c r="G119" s="175">
        <f>E119*F119</f>
        <v>0</v>
      </c>
      <c r="O119" s="169">
        <v>2</v>
      </c>
      <c r="AA119" s="145">
        <v>1</v>
      </c>
      <c r="AB119" s="145">
        <v>1</v>
      </c>
      <c r="AC119" s="145">
        <v>1</v>
      </c>
      <c r="AZ119" s="145">
        <v>1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6">
        <v>1</v>
      </c>
      <c r="CB119" s="176">
        <v>1</v>
      </c>
      <c r="CZ119" s="145">
        <v>0</v>
      </c>
    </row>
    <row r="120" spans="1:104" x14ac:dyDescent="0.2">
      <c r="A120" s="170">
        <v>23</v>
      </c>
      <c r="B120" s="171" t="s">
        <v>195</v>
      </c>
      <c r="C120" s="172" t="s">
        <v>196</v>
      </c>
      <c r="D120" s="173" t="s">
        <v>87</v>
      </c>
      <c r="E120" s="174">
        <v>7.4</v>
      </c>
      <c r="F120" s="207">
        <v>0</v>
      </c>
      <c r="G120" s="175">
        <f>E120*F120</f>
        <v>0</v>
      </c>
      <c r="O120" s="169">
        <v>2</v>
      </c>
      <c r="AA120" s="145">
        <v>1</v>
      </c>
      <c r="AB120" s="145">
        <v>1</v>
      </c>
      <c r="AC120" s="145">
        <v>1</v>
      </c>
      <c r="AZ120" s="145">
        <v>1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6">
        <v>1</v>
      </c>
      <c r="CB120" s="176">
        <v>1</v>
      </c>
      <c r="CZ120" s="145">
        <v>1.17E-3</v>
      </c>
    </row>
    <row r="121" spans="1:104" x14ac:dyDescent="0.2">
      <c r="A121" s="177"/>
      <c r="B121" s="179"/>
      <c r="C121" s="233" t="s">
        <v>197</v>
      </c>
      <c r="D121" s="234"/>
      <c r="E121" s="180">
        <v>7.4</v>
      </c>
      <c r="F121" s="181"/>
      <c r="G121" s="182"/>
      <c r="M121" s="178" t="s">
        <v>197</v>
      </c>
      <c r="O121" s="169"/>
    </row>
    <row r="122" spans="1:104" x14ac:dyDescent="0.2">
      <c r="A122" s="170">
        <v>24</v>
      </c>
      <c r="B122" s="171" t="s">
        <v>198</v>
      </c>
      <c r="C122" s="172" t="s">
        <v>199</v>
      </c>
      <c r="D122" s="173" t="s">
        <v>98</v>
      </c>
      <c r="E122" s="174">
        <v>70</v>
      </c>
      <c r="F122" s="207">
        <v>0</v>
      </c>
      <c r="G122" s="175">
        <f>E122*F122</f>
        <v>0</v>
      </c>
      <c r="O122" s="169">
        <v>2</v>
      </c>
      <c r="AA122" s="145">
        <v>1</v>
      </c>
      <c r="AB122" s="145">
        <v>1</v>
      </c>
      <c r="AC122" s="145">
        <v>1</v>
      </c>
      <c r="AZ122" s="145">
        <v>1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6">
        <v>1</v>
      </c>
      <c r="CB122" s="176">
        <v>1</v>
      </c>
      <c r="CZ122" s="145">
        <v>1E-3</v>
      </c>
    </row>
    <row r="123" spans="1:104" x14ac:dyDescent="0.2">
      <c r="A123" s="177"/>
      <c r="B123" s="179"/>
      <c r="C123" s="233" t="s">
        <v>200</v>
      </c>
      <c r="D123" s="234"/>
      <c r="E123" s="180">
        <v>70</v>
      </c>
      <c r="F123" s="181"/>
      <c r="G123" s="182"/>
      <c r="M123" s="178" t="s">
        <v>200</v>
      </c>
      <c r="O123" s="169"/>
    </row>
    <row r="124" spans="1:104" x14ac:dyDescent="0.2">
      <c r="A124" s="170">
        <v>25</v>
      </c>
      <c r="B124" s="171" t="s">
        <v>201</v>
      </c>
      <c r="C124" s="172" t="s">
        <v>202</v>
      </c>
      <c r="D124" s="173" t="s">
        <v>98</v>
      </c>
      <c r="E124" s="174">
        <v>25</v>
      </c>
      <c r="F124" s="207">
        <v>0</v>
      </c>
      <c r="G124" s="175">
        <f>E124*F124</f>
        <v>0</v>
      </c>
      <c r="O124" s="169">
        <v>2</v>
      </c>
      <c r="AA124" s="145">
        <v>1</v>
      </c>
      <c r="AB124" s="145">
        <v>1</v>
      </c>
      <c r="AC124" s="145">
        <v>1</v>
      </c>
      <c r="AZ124" s="145">
        <v>1</v>
      </c>
      <c r="BA124" s="145">
        <f>IF(AZ124=1,G124,0)</f>
        <v>0</v>
      </c>
      <c r="BB124" s="145">
        <f>IF(AZ124=2,G124,0)</f>
        <v>0</v>
      </c>
      <c r="BC124" s="145">
        <f>IF(AZ124=3,G124,0)</f>
        <v>0</v>
      </c>
      <c r="BD124" s="145">
        <f>IF(AZ124=4,G124,0)</f>
        <v>0</v>
      </c>
      <c r="BE124" s="145">
        <f>IF(AZ124=5,G124,0)</f>
        <v>0</v>
      </c>
      <c r="CA124" s="176">
        <v>1</v>
      </c>
      <c r="CB124" s="176">
        <v>1</v>
      </c>
      <c r="CZ124" s="145">
        <v>1E-3</v>
      </c>
    </row>
    <row r="125" spans="1:104" x14ac:dyDescent="0.2">
      <c r="A125" s="177"/>
      <c r="B125" s="179"/>
      <c r="C125" s="233" t="s">
        <v>203</v>
      </c>
      <c r="D125" s="234"/>
      <c r="E125" s="180">
        <v>25</v>
      </c>
      <c r="F125" s="181"/>
      <c r="G125" s="182"/>
      <c r="M125" s="178" t="s">
        <v>203</v>
      </c>
      <c r="O125" s="169"/>
    </row>
    <row r="126" spans="1:104" x14ac:dyDescent="0.2">
      <c r="A126" s="170">
        <v>26</v>
      </c>
      <c r="B126" s="171" t="s">
        <v>204</v>
      </c>
      <c r="C126" s="172" t="s">
        <v>205</v>
      </c>
      <c r="D126" s="173" t="s">
        <v>98</v>
      </c>
      <c r="E126" s="174">
        <v>17.5</v>
      </c>
      <c r="F126" s="207">
        <v>0</v>
      </c>
      <c r="G126" s="175">
        <f>E126*F126</f>
        <v>0</v>
      </c>
      <c r="O126" s="169">
        <v>2</v>
      </c>
      <c r="AA126" s="145">
        <v>1</v>
      </c>
      <c r="AB126" s="145">
        <v>1</v>
      </c>
      <c r="AC126" s="145">
        <v>1</v>
      </c>
      <c r="AZ126" s="145">
        <v>1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6">
        <v>1</v>
      </c>
      <c r="CB126" s="176">
        <v>1</v>
      </c>
      <c r="CZ126" s="145">
        <v>4.8999999999999998E-4</v>
      </c>
    </row>
    <row r="127" spans="1:104" x14ac:dyDescent="0.2">
      <c r="A127" s="177"/>
      <c r="B127" s="179"/>
      <c r="C127" s="233" t="s">
        <v>107</v>
      </c>
      <c r="D127" s="234"/>
      <c r="E127" s="180">
        <v>0</v>
      </c>
      <c r="F127" s="181"/>
      <c r="G127" s="182"/>
      <c r="M127" s="178" t="s">
        <v>107</v>
      </c>
      <c r="O127" s="169"/>
    </row>
    <row r="128" spans="1:104" x14ac:dyDescent="0.2">
      <c r="A128" s="177"/>
      <c r="B128" s="179"/>
      <c r="C128" s="233" t="s">
        <v>206</v>
      </c>
      <c r="D128" s="234"/>
      <c r="E128" s="180">
        <v>16</v>
      </c>
      <c r="F128" s="181"/>
      <c r="G128" s="182"/>
      <c r="M128" s="178" t="s">
        <v>206</v>
      </c>
      <c r="O128" s="169"/>
    </row>
    <row r="129" spans="1:104" x14ac:dyDescent="0.2">
      <c r="A129" s="177"/>
      <c r="B129" s="179"/>
      <c r="C129" s="233" t="s">
        <v>207</v>
      </c>
      <c r="D129" s="234"/>
      <c r="E129" s="180">
        <v>1.5</v>
      </c>
      <c r="F129" s="181"/>
      <c r="G129" s="182"/>
      <c r="M129" s="178" t="s">
        <v>207</v>
      </c>
      <c r="O129" s="169"/>
    </row>
    <row r="130" spans="1:104" x14ac:dyDescent="0.2">
      <c r="A130" s="170">
        <v>27</v>
      </c>
      <c r="B130" s="171" t="s">
        <v>208</v>
      </c>
      <c r="C130" s="172" t="s">
        <v>209</v>
      </c>
      <c r="D130" s="173" t="s">
        <v>87</v>
      </c>
      <c r="E130" s="174">
        <v>16.535</v>
      </c>
      <c r="F130" s="207">
        <v>0</v>
      </c>
      <c r="G130" s="175">
        <f>E130*F130</f>
        <v>0</v>
      </c>
      <c r="O130" s="169">
        <v>2</v>
      </c>
      <c r="AA130" s="145">
        <v>1</v>
      </c>
      <c r="AB130" s="145">
        <v>1</v>
      </c>
      <c r="AC130" s="145">
        <v>1</v>
      </c>
      <c r="AZ130" s="145">
        <v>1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6">
        <v>1</v>
      </c>
      <c r="CB130" s="176">
        <v>1</v>
      </c>
      <c r="CZ130" s="145">
        <v>0</v>
      </c>
    </row>
    <row r="131" spans="1:104" x14ac:dyDescent="0.2">
      <c r="A131" s="177"/>
      <c r="B131" s="179"/>
      <c r="C131" s="233" t="s">
        <v>210</v>
      </c>
      <c r="D131" s="234"/>
      <c r="E131" s="180">
        <v>13.7</v>
      </c>
      <c r="F131" s="181"/>
      <c r="G131" s="182"/>
      <c r="M131" s="178" t="s">
        <v>210</v>
      </c>
      <c r="O131" s="169"/>
    </row>
    <row r="132" spans="1:104" x14ac:dyDescent="0.2">
      <c r="A132" s="177"/>
      <c r="B132" s="179"/>
      <c r="C132" s="233" t="s">
        <v>211</v>
      </c>
      <c r="D132" s="234"/>
      <c r="E132" s="180">
        <v>2.835</v>
      </c>
      <c r="F132" s="181"/>
      <c r="G132" s="182"/>
      <c r="M132" s="178" t="s">
        <v>211</v>
      </c>
      <c r="O132" s="169"/>
    </row>
    <row r="133" spans="1:104" ht="22.5" x14ac:dyDescent="0.2">
      <c r="A133" s="170">
        <v>28</v>
      </c>
      <c r="B133" s="171" t="s">
        <v>212</v>
      </c>
      <c r="C133" s="172" t="s">
        <v>213</v>
      </c>
      <c r="D133" s="173" t="s">
        <v>98</v>
      </c>
      <c r="E133" s="174">
        <v>1.5</v>
      </c>
      <c r="F133" s="207">
        <v>0</v>
      </c>
      <c r="G133" s="175">
        <f>E133*F133</f>
        <v>0</v>
      </c>
      <c r="O133" s="169">
        <v>2</v>
      </c>
      <c r="AA133" s="145">
        <v>12</v>
      </c>
      <c r="AB133" s="145">
        <v>0</v>
      </c>
      <c r="AC133" s="145">
        <v>9</v>
      </c>
      <c r="AZ133" s="145">
        <v>1</v>
      </c>
      <c r="BA133" s="145">
        <f>IF(AZ133=1,G133,0)</f>
        <v>0</v>
      </c>
      <c r="BB133" s="145">
        <f>IF(AZ133=2,G133,0)</f>
        <v>0</v>
      </c>
      <c r="BC133" s="145">
        <f>IF(AZ133=3,G133,0)</f>
        <v>0</v>
      </c>
      <c r="BD133" s="145">
        <f>IF(AZ133=4,G133,0)</f>
        <v>0</v>
      </c>
      <c r="BE133" s="145">
        <f>IF(AZ133=5,G133,0)</f>
        <v>0</v>
      </c>
      <c r="CA133" s="176">
        <v>12</v>
      </c>
      <c r="CB133" s="176">
        <v>0</v>
      </c>
      <c r="CZ133" s="145">
        <v>4.8999999999999998E-4</v>
      </c>
    </row>
    <row r="134" spans="1:104" x14ac:dyDescent="0.2">
      <c r="A134" s="177"/>
      <c r="B134" s="179"/>
      <c r="C134" s="233" t="s">
        <v>214</v>
      </c>
      <c r="D134" s="234"/>
      <c r="E134" s="180">
        <v>1.5</v>
      </c>
      <c r="F134" s="181"/>
      <c r="G134" s="182"/>
      <c r="M134" s="178" t="s">
        <v>214</v>
      </c>
      <c r="O134" s="169"/>
    </row>
    <row r="135" spans="1:104" ht="22.5" x14ac:dyDescent="0.2">
      <c r="A135" s="170">
        <v>29</v>
      </c>
      <c r="B135" s="171" t="s">
        <v>215</v>
      </c>
      <c r="C135" s="172" t="s">
        <v>216</v>
      </c>
      <c r="D135" s="173" t="s">
        <v>98</v>
      </c>
      <c r="E135" s="174">
        <v>11</v>
      </c>
      <c r="F135" s="207">
        <v>0</v>
      </c>
      <c r="G135" s="175">
        <f>E135*F135</f>
        <v>0</v>
      </c>
      <c r="O135" s="169">
        <v>2</v>
      </c>
      <c r="AA135" s="145">
        <v>12</v>
      </c>
      <c r="AB135" s="145">
        <v>0</v>
      </c>
      <c r="AC135" s="145">
        <v>10</v>
      </c>
      <c r="AZ135" s="145">
        <v>1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6">
        <v>12</v>
      </c>
      <c r="CB135" s="176">
        <v>0</v>
      </c>
      <c r="CZ135" s="145">
        <v>4.8999999999999998E-4</v>
      </c>
    </row>
    <row r="136" spans="1:104" x14ac:dyDescent="0.2">
      <c r="A136" s="177"/>
      <c r="B136" s="179"/>
      <c r="C136" s="233" t="s">
        <v>217</v>
      </c>
      <c r="D136" s="234"/>
      <c r="E136" s="180">
        <v>11</v>
      </c>
      <c r="F136" s="181"/>
      <c r="G136" s="182"/>
      <c r="M136" s="178" t="s">
        <v>217</v>
      </c>
      <c r="O136" s="169"/>
    </row>
    <row r="137" spans="1:104" x14ac:dyDescent="0.2">
      <c r="A137" s="170">
        <v>30</v>
      </c>
      <c r="B137" s="171" t="s">
        <v>218</v>
      </c>
      <c r="C137" s="172" t="s">
        <v>219</v>
      </c>
      <c r="D137" s="173" t="s">
        <v>148</v>
      </c>
      <c r="E137" s="174">
        <v>1</v>
      </c>
      <c r="F137" s="207">
        <v>0</v>
      </c>
      <c r="G137" s="175">
        <f>E137*F137</f>
        <v>0</v>
      </c>
      <c r="O137" s="169">
        <v>2</v>
      </c>
      <c r="AA137" s="145">
        <v>12</v>
      </c>
      <c r="AB137" s="145">
        <v>0</v>
      </c>
      <c r="AC137" s="145">
        <v>11</v>
      </c>
      <c r="AZ137" s="145">
        <v>1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6">
        <v>12</v>
      </c>
      <c r="CB137" s="176">
        <v>0</v>
      </c>
      <c r="CZ137" s="145">
        <v>0</v>
      </c>
    </row>
    <row r="138" spans="1:104" x14ac:dyDescent="0.2">
      <c r="A138" s="170">
        <v>31</v>
      </c>
      <c r="B138" s="171" t="s">
        <v>220</v>
      </c>
      <c r="C138" s="172" t="s">
        <v>221</v>
      </c>
      <c r="D138" s="173" t="s">
        <v>148</v>
      </c>
      <c r="E138" s="174">
        <v>1</v>
      </c>
      <c r="F138" s="207">
        <v>0</v>
      </c>
      <c r="G138" s="175">
        <f>E138*F138</f>
        <v>0</v>
      </c>
      <c r="O138" s="169">
        <v>2</v>
      </c>
      <c r="AA138" s="145">
        <v>12</v>
      </c>
      <c r="AB138" s="145">
        <v>0</v>
      </c>
      <c r="AC138" s="145">
        <v>12</v>
      </c>
      <c r="AZ138" s="145">
        <v>1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6">
        <v>12</v>
      </c>
      <c r="CB138" s="176">
        <v>0</v>
      </c>
      <c r="CZ138" s="145">
        <v>0</v>
      </c>
    </row>
    <row r="139" spans="1:104" x14ac:dyDescent="0.2">
      <c r="A139" s="170">
        <v>32</v>
      </c>
      <c r="B139" s="171" t="s">
        <v>222</v>
      </c>
      <c r="C139" s="172" t="s">
        <v>223</v>
      </c>
      <c r="D139" s="173" t="s">
        <v>148</v>
      </c>
      <c r="E139" s="174">
        <v>1</v>
      </c>
      <c r="F139" s="207">
        <v>0</v>
      </c>
      <c r="G139" s="175">
        <f>E139*F139</f>
        <v>0</v>
      </c>
      <c r="O139" s="169">
        <v>2</v>
      </c>
      <c r="AA139" s="145">
        <v>12</v>
      </c>
      <c r="AB139" s="145">
        <v>0</v>
      </c>
      <c r="AC139" s="145">
        <v>13</v>
      </c>
      <c r="AZ139" s="145">
        <v>1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6">
        <v>12</v>
      </c>
      <c r="CB139" s="176">
        <v>0</v>
      </c>
      <c r="CZ139" s="145">
        <v>9.5E-4</v>
      </c>
    </row>
    <row r="140" spans="1:104" x14ac:dyDescent="0.2">
      <c r="A140" s="170">
        <v>33</v>
      </c>
      <c r="B140" s="171" t="s">
        <v>224</v>
      </c>
      <c r="C140" s="172" t="s">
        <v>225</v>
      </c>
      <c r="D140" s="173" t="s">
        <v>172</v>
      </c>
      <c r="E140" s="174">
        <v>1</v>
      </c>
      <c r="F140" s="207">
        <v>0</v>
      </c>
      <c r="G140" s="175">
        <f>E140*F140</f>
        <v>0</v>
      </c>
      <c r="O140" s="169">
        <v>2</v>
      </c>
      <c r="AA140" s="145">
        <v>12</v>
      </c>
      <c r="AB140" s="145">
        <v>0</v>
      </c>
      <c r="AC140" s="145">
        <v>14</v>
      </c>
      <c r="AZ140" s="145">
        <v>1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6">
        <v>12</v>
      </c>
      <c r="CB140" s="176">
        <v>0</v>
      </c>
      <c r="CZ140" s="145">
        <v>0</v>
      </c>
    </row>
    <row r="141" spans="1:104" x14ac:dyDescent="0.2">
      <c r="A141" s="183"/>
      <c r="B141" s="184" t="s">
        <v>74</v>
      </c>
      <c r="C141" s="185" t="str">
        <f>CONCATENATE(B96," ",C96)</f>
        <v>96 Bourání konstrukcí</v>
      </c>
      <c r="D141" s="186"/>
      <c r="E141" s="187"/>
      <c r="F141" s="188"/>
      <c r="G141" s="189">
        <f>SUM(G96:G140)</f>
        <v>0</v>
      </c>
      <c r="O141" s="169">
        <v>4</v>
      </c>
      <c r="BA141" s="190">
        <f>SUM(BA96:BA140)</f>
        <v>0</v>
      </c>
      <c r="BB141" s="190">
        <f>SUM(BB96:BB140)</f>
        <v>0</v>
      </c>
      <c r="BC141" s="190">
        <f>SUM(BC96:BC140)</f>
        <v>0</v>
      </c>
      <c r="BD141" s="190">
        <f>SUM(BD96:BD140)</f>
        <v>0</v>
      </c>
      <c r="BE141" s="190">
        <f>SUM(BE96:BE140)</f>
        <v>0</v>
      </c>
    </row>
    <row r="142" spans="1:104" x14ac:dyDescent="0.2">
      <c r="A142" s="162" t="s">
        <v>72</v>
      </c>
      <c r="B142" s="163" t="s">
        <v>226</v>
      </c>
      <c r="C142" s="164" t="s">
        <v>227</v>
      </c>
      <c r="D142" s="165"/>
      <c r="E142" s="166"/>
      <c r="F142" s="166"/>
      <c r="G142" s="167"/>
      <c r="H142" s="168"/>
      <c r="I142" s="168"/>
      <c r="O142" s="169">
        <v>1</v>
      </c>
    </row>
    <row r="143" spans="1:104" x14ac:dyDescent="0.2">
      <c r="A143" s="170">
        <v>34</v>
      </c>
      <c r="B143" s="171" t="s">
        <v>228</v>
      </c>
      <c r="C143" s="172" t="s">
        <v>229</v>
      </c>
      <c r="D143" s="173" t="s">
        <v>230</v>
      </c>
      <c r="E143" s="174">
        <v>12.668992015000001</v>
      </c>
      <c r="F143" s="207">
        <v>0</v>
      </c>
      <c r="G143" s="175">
        <f>E143*F143</f>
        <v>0</v>
      </c>
      <c r="O143" s="169">
        <v>2</v>
      </c>
      <c r="AA143" s="145">
        <v>7</v>
      </c>
      <c r="AB143" s="145">
        <v>1</v>
      </c>
      <c r="AC143" s="145">
        <v>2</v>
      </c>
      <c r="AZ143" s="145">
        <v>1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6">
        <v>7</v>
      </c>
      <c r="CB143" s="176">
        <v>1</v>
      </c>
      <c r="CZ143" s="145">
        <v>0</v>
      </c>
    </row>
    <row r="144" spans="1:104" x14ac:dyDescent="0.2">
      <c r="A144" s="183"/>
      <c r="B144" s="184" t="s">
        <v>74</v>
      </c>
      <c r="C144" s="185" t="str">
        <f>CONCATENATE(B142," ",C142)</f>
        <v>99 Staveništní přesun hmot</v>
      </c>
      <c r="D144" s="186"/>
      <c r="E144" s="187"/>
      <c r="F144" s="188"/>
      <c r="G144" s="189">
        <f>SUM(G142:G143)</f>
        <v>0</v>
      </c>
      <c r="O144" s="169">
        <v>4</v>
      </c>
      <c r="BA144" s="190">
        <f>SUM(BA142:BA143)</f>
        <v>0</v>
      </c>
      <c r="BB144" s="190">
        <f>SUM(BB142:BB143)</f>
        <v>0</v>
      </c>
      <c r="BC144" s="190">
        <f>SUM(BC142:BC143)</f>
        <v>0</v>
      </c>
      <c r="BD144" s="190">
        <f>SUM(BD142:BD143)</f>
        <v>0</v>
      </c>
      <c r="BE144" s="190">
        <f>SUM(BE142:BE143)</f>
        <v>0</v>
      </c>
    </row>
    <row r="145" spans="1:104" x14ac:dyDescent="0.2">
      <c r="A145" s="162" t="s">
        <v>72</v>
      </c>
      <c r="B145" s="163" t="s">
        <v>231</v>
      </c>
      <c r="C145" s="164" t="s">
        <v>232</v>
      </c>
      <c r="D145" s="165"/>
      <c r="E145" s="166"/>
      <c r="F145" s="166"/>
      <c r="G145" s="167"/>
      <c r="H145" s="168"/>
      <c r="I145" s="168"/>
      <c r="O145" s="169">
        <v>1</v>
      </c>
    </row>
    <row r="146" spans="1:104" x14ac:dyDescent="0.2">
      <c r="A146" s="170">
        <v>35</v>
      </c>
      <c r="B146" s="171" t="s">
        <v>233</v>
      </c>
      <c r="C146" s="172" t="s">
        <v>234</v>
      </c>
      <c r="D146" s="173" t="s">
        <v>87</v>
      </c>
      <c r="E146" s="174">
        <v>15.893000000000001</v>
      </c>
      <c r="F146" s="207">
        <v>0</v>
      </c>
      <c r="G146" s="175">
        <f>E146*F146</f>
        <v>0</v>
      </c>
      <c r="O146" s="169">
        <v>2</v>
      </c>
      <c r="AA146" s="145">
        <v>1</v>
      </c>
      <c r="AB146" s="145">
        <v>7</v>
      </c>
      <c r="AC146" s="145">
        <v>7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6">
        <v>1</v>
      </c>
      <c r="CB146" s="176">
        <v>7</v>
      </c>
      <c r="CZ146" s="145">
        <v>1.5E-3</v>
      </c>
    </row>
    <row r="147" spans="1:104" x14ac:dyDescent="0.2">
      <c r="A147" s="177"/>
      <c r="B147" s="179"/>
      <c r="C147" s="233" t="s">
        <v>113</v>
      </c>
      <c r="D147" s="234"/>
      <c r="E147" s="180">
        <v>0</v>
      </c>
      <c r="F147" s="181"/>
      <c r="G147" s="182"/>
      <c r="M147" s="178" t="s">
        <v>113</v>
      </c>
      <c r="O147" s="169"/>
    </row>
    <row r="148" spans="1:104" x14ac:dyDescent="0.2">
      <c r="A148" s="177"/>
      <c r="B148" s="179"/>
      <c r="C148" s="233" t="s">
        <v>235</v>
      </c>
      <c r="D148" s="234"/>
      <c r="E148" s="180">
        <v>0</v>
      </c>
      <c r="F148" s="181"/>
      <c r="G148" s="182"/>
      <c r="M148" s="178" t="s">
        <v>235</v>
      </c>
      <c r="O148" s="169"/>
    </row>
    <row r="149" spans="1:104" x14ac:dyDescent="0.2">
      <c r="A149" s="177"/>
      <c r="B149" s="179"/>
      <c r="C149" s="233" t="s">
        <v>169</v>
      </c>
      <c r="D149" s="234"/>
      <c r="E149" s="180">
        <v>1.1000000000000001</v>
      </c>
      <c r="F149" s="181"/>
      <c r="G149" s="182"/>
      <c r="M149" s="178" t="s">
        <v>169</v>
      </c>
      <c r="O149" s="169"/>
    </row>
    <row r="150" spans="1:104" x14ac:dyDescent="0.2">
      <c r="A150" s="177"/>
      <c r="B150" s="179"/>
      <c r="C150" s="233" t="s">
        <v>126</v>
      </c>
      <c r="D150" s="234"/>
      <c r="E150" s="180">
        <v>5.5</v>
      </c>
      <c r="F150" s="181"/>
      <c r="G150" s="182"/>
      <c r="M150" s="178" t="s">
        <v>126</v>
      </c>
      <c r="O150" s="169"/>
    </row>
    <row r="151" spans="1:104" x14ac:dyDescent="0.2">
      <c r="A151" s="177"/>
      <c r="B151" s="179"/>
      <c r="C151" s="233" t="s">
        <v>236</v>
      </c>
      <c r="D151" s="234"/>
      <c r="E151" s="180">
        <v>0.55800000000000005</v>
      </c>
      <c r="F151" s="181"/>
      <c r="G151" s="182"/>
      <c r="M151" s="178" t="s">
        <v>236</v>
      </c>
      <c r="O151" s="169"/>
    </row>
    <row r="152" spans="1:104" x14ac:dyDescent="0.2">
      <c r="A152" s="177"/>
      <c r="B152" s="179"/>
      <c r="C152" s="233" t="s">
        <v>237</v>
      </c>
      <c r="D152" s="234"/>
      <c r="E152" s="180">
        <v>1.335</v>
      </c>
      <c r="F152" s="181"/>
      <c r="G152" s="182"/>
      <c r="M152" s="178" t="s">
        <v>237</v>
      </c>
      <c r="O152" s="169"/>
    </row>
    <row r="153" spans="1:104" x14ac:dyDescent="0.2">
      <c r="A153" s="177"/>
      <c r="B153" s="179"/>
      <c r="C153" s="233" t="s">
        <v>238</v>
      </c>
      <c r="D153" s="234"/>
      <c r="E153" s="180">
        <v>7.4</v>
      </c>
      <c r="F153" s="181"/>
      <c r="G153" s="182"/>
      <c r="M153" s="178" t="s">
        <v>238</v>
      </c>
      <c r="O153" s="169"/>
    </row>
    <row r="154" spans="1:104" x14ac:dyDescent="0.2">
      <c r="A154" s="177"/>
      <c r="B154" s="179"/>
      <c r="C154" s="233" t="s">
        <v>239</v>
      </c>
      <c r="D154" s="234"/>
      <c r="E154" s="180">
        <v>0</v>
      </c>
      <c r="F154" s="181"/>
      <c r="G154" s="182"/>
      <c r="M154" s="178" t="s">
        <v>239</v>
      </c>
      <c r="O154" s="169"/>
    </row>
    <row r="155" spans="1:104" x14ac:dyDescent="0.2">
      <c r="A155" s="170">
        <v>36</v>
      </c>
      <c r="B155" s="171" t="s">
        <v>240</v>
      </c>
      <c r="C155" s="172" t="s">
        <v>241</v>
      </c>
      <c r="D155" s="173" t="s">
        <v>61</v>
      </c>
      <c r="E155" s="174">
        <f>SUM(G146:G154)/100</f>
        <v>0</v>
      </c>
      <c r="F155" s="207">
        <v>0</v>
      </c>
      <c r="G155" s="175">
        <f>E155*F155</f>
        <v>0</v>
      </c>
      <c r="O155" s="169">
        <v>2</v>
      </c>
      <c r="AA155" s="145">
        <v>7</v>
      </c>
      <c r="AB155" s="145">
        <v>1002</v>
      </c>
      <c r="AC155" s="145">
        <v>5</v>
      </c>
      <c r="AZ155" s="145">
        <v>2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6">
        <v>7</v>
      </c>
      <c r="CB155" s="176">
        <v>1002</v>
      </c>
      <c r="CZ155" s="145">
        <v>0</v>
      </c>
    </row>
    <row r="156" spans="1:104" x14ac:dyDescent="0.2">
      <c r="A156" s="183"/>
      <c r="B156" s="184" t="s">
        <v>74</v>
      </c>
      <c r="C156" s="185" t="str">
        <f>CONCATENATE(B145," ",C145)</f>
        <v>711 Izolace proti vodě</v>
      </c>
      <c r="D156" s="186"/>
      <c r="E156" s="187"/>
      <c r="F156" s="188"/>
      <c r="G156" s="189">
        <f>SUM(G145:G155)</f>
        <v>0</v>
      </c>
      <c r="O156" s="169">
        <v>4</v>
      </c>
      <c r="BA156" s="190">
        <f>SUM(BA145:BA155)</f>
        <v>0</v>
      </c>
      <c r="BB156" s="190">
        <f>SUM(BB145:BB155)</f>
        <v>0</v>
      </c>
      <c r="BC156" s="190">
        <f>SUM(BC145:BC155)</f>
        <v>0</v>
      </c>
      <c r="BD156" s="190">
        <f>SUM(BD145:BD155)</f>
        <v>0</v>
      </c>
      <c r="BE156" s="190">
        <f>SUM(BE145:BE155)</f>
        <v>0</v>
      </c>
    </row>
    <row r="157" spans="1:104" x14ac:dyDescent="0.2">
      <c r="A157" s="162" t="s">
        <v>72</v>
      </c>
      <c r="B157" s="163" t="s">
        <v>242</v>
      </c>
      <c r="C157" s="164" t="s">
        <v>243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x14ac:dyDescent="0.2">
      <c r="A158" s="170">
        <v>37</v>
      </c>
      <c r="B158" s="171" t="s">
        <v>244</v>
      </c>
      <c r="C158" s="172" t="s">
        <v>245</v>
      </c>
      <c r="D158" s="173" t="s">
        <v>98</v>
      </c>
      <c r="E158" s="174">
        <v>19</v>
      </c>
      <c r="F158" s="207">
        <v>0</v>
      </c>
      <c r="G158" s="175">
        <f>E158*F158</f>
        <v>0</v>
      </c>
      <c r="O158" s="169">
        <v>2</v>
      </c>
      <c r="AA158" s="145">
        <v>1</v>
      </c>
      <c r="AB158" s="145">
        <v>7</v>
      </c>
      <c r="AC158" s="145">
        <v>7</v>
      </c>
      <c r="AZ158" s="145">
        <v>2</v>
      </c>
      <c r="BA158" s="145">
        <f>IF(AZ158=1,G158,0)</f>
        <v>0</v>
      </c>
      <c r="BB158" s="145">
        <f>IF(AZ158=2,G158,0)</f>
        <v>0</v>
      </c>
      <c r="BC158" s="145">
        <f>IF(AZ158=3,G158,0)</f>
        <v>0</v>
      </c>
      <c r="BD158" s="145">
        <f>IF(AZ158=4,G158,0)</f>
        <v>0</v>
      </c>
      <c r="BE158" s="145">
        <f>IF(AZ158=5,G158,0)</f>
        <v>0</v>
      </c>
      <c r="CA158" s="176">
        <v>1</v>
      </c>
      <c r="CB158" s="176">
        <v>7</v>
      </c>
      <c r="CZ158" s="145">
        <v>0</v>
      </c>
    </row>
    <row r="159" spans="1:104" x14ac:dyDescent="0.2">
      <c r="A159" s="177"/>
      <c r="B159" s="179"/>
      <c r="C159" s="233" t="s">
        <v>107</v>
      </c>
      <c r="D159" s="234"/>
      <c r="E159" s="180">
        <v>0</v>
      </c>
      <c r="F159" s="181"/>
      <c r="G159" s="182"/>
      <c r="M159" s="178" t="s">
        <v>107</v>
      </c>
      <c r="O159" s="169"/>
    </row>
    <row r="160" spans="1:104" x14ac:dyDescent="0.2">
      <c r="A160" s="177"/>
      <c r="B160" s="179"/>
      <c r="C160" s="233" t="s">
        <v>206</v>
      </c>
      <c r="D160" s="234"/>
      <c r="E160" s="180">
        <v>16</v>
      </c>
      <c r="F160" s="181"/>
      <c r="G160" s="182"/>
      <c r="M160" s="178" t="s">
        <v>206</v>
      </c>
      <c r="O160" s="169"/>
    </row>
    <row r="161" spans="1:104" x14ac:dyDescent="0.2">
      <c r="A161" s="177"/>
      <c r="B161" s="179"/>
      <c r="C161" s="233" t="s">
        <v>246</v>
      </c>
      <c r="D161" s="234"/>
      <c r="E161" s="180">
        <v>3</v>
      </c>
      <c r="F161" s="181"/>
      <c r="G161" s="182"/>
      <c r="M161" s="178" t="s">
        <v>246</v>
      </c>
      <c r="O161" s="169"/>
    </row>
    <row r="162" spans="1:104" x14ac:dyDescent="0.2">
      <c r="A162" s="170">
        <v>38</v>
      </c>
      <c r="B162" s="171" t="s">
        <v>247</v>
      </c>
      <c r="C162" s="172" t="s">
        <v>248</v>
      </c>
      <c r="D162" s="173" t="s">
        <v>98</v>
      </c>
      <c r="E162" s="174">
        <v>50</v>
      </c>
      <c r="F162" s="207">
        <v>0</v>
      </c>
      <c r="G162" s="175">
        <f>E162*F162</f>
        <v>0</v>
      </c>
      <c r="O162" s="169">
        <v>2</v>
      </c>
      <c r="AA162" s="145">
        <v>1</v>
      </c>
      <c r="AB162" s="145">
        <v>7</v>
      </c>
      <c r="AC162" s="145">
        <v>7</v>
      </c>
      <c r="AZ162" s="145">
        <v>2</v>
      </c>
      <c r="BA162" s="145">
        <f>IF(AZ162=1,G162,0)</f>
        <v>0</v>
      </c>
      <c r="BB162" s="145">
        <f>IF(AZ162=2,G162,0)</f>
        <v>0</v>
      </c>
      <c r="BC162" s="145">
        <f>IF(AZ162=3,G162,0)</f>
        <v>0</v>
      </c>
      <c r="BD162" s="145">
        <f>IF(AZ162=4,G162,0)</f>
        <v>0</v>
      </c>
      <c r="BE162" s="145">
        <f>IF(AZ162=5,G162,0)</f>
        <v>0</v>
      </c>
      <c r="CA162" s="176">
        <v>1</v>
      </c>
      <c r="CB162" s="176">
        <v>7</v>
      </c>
      <c r="CZ162" s="145">
        <v>0</v>
      </c>
    </row>
    <row r="163" spans="1:104" x14ac:dyDescent="0.2">
      <c r="A163" s="177"/>
      <c r="B163" s="179"/>
      <c r="C163" s="233" t="s">
        <v>249</v>
      </c>
      <c r="D163" s="234"/>
      <c r="E163" s="180">
        <v>50</v>
      </c>
      <c r="F163" s="181"/>
      <c r="G163" s="182"/>
      <c r="M163" s="178" t="s">
        <v>249</v>
      </c>
      <c r="O163" s="169"/>
    </row>
    <row r="164" spans="1:104" x14ac:dyDescent="0.2">
      <c r="A164" s="170">
        <v>39</v>
      </c>
      <c r="B164" s="171" t="s">
        <v>250</v>
      </c>
      <c r="C164" s="172" t="s">
        <v>251</v>
      </c>
      <c r="D164" s="173" t="s">
        <v>172</v>
      </c>
      <c r="E164" s="174">
        <v>1</v>
      </c>
      <c r="F164" s="207">
        <v>0</v>
      </c>
      <c r="G164" s="175">
        <f>E164*F164</f>
        <v>0</v>
      </c>
      <c r="O164" s="169">
        <v>2</v>
      </c>
      <c r="AA164" s="145">
        <v>12</v>
      </c>
      <c r="AB164" s="145">
        <v>0</v>
      </c>
      <c r="AC164" s="145">
        <v>15</v>
      </c>
      <c r="AZ164" s="145">
        <v>2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6">
        <v>12</v>
      </c>
      <c r="CB164" s="176">
        <v>0</v>
      </c>
      <c r="CZ164" s="145">
        <v>0</v>
      </c>
    </row>
    <row r="165" spans="1:104" x14ac:dyDescent="0.2">
      <c r="A165" s="170">
        <v>40</v>
      </c>
      <c r="B165" s="171" t="s">
        <v>252</v>
      </c>
      <c r="C165" s="172" t="s">
        <v>253</v>
      </c>
      <c r="D165" s="173" t="s">
        <v>98</v>
      </c>
      <c r="E165" s="174">
        <v>16</v>
      </c>
      <c r="F165" s="207">
        <v>0</v>
      </c>
      <c r="G165" s="175">
        <f>E165*F165</f>
        <v>0</v>
      </c>
      <c r="O165" s="169">
        <v>2</v>
      </c>
      <c r="AA165" s="145">
        <v>12</v>
      </c>
      <c r="AB165" s="145">
        <v>0</v>
      </c>
      <c r="AC165" s="145">
        <v>133</v>
      </c>
      <c r="AZ165" s="145">
        <v>2</v>
      </c>
      <c r="BA165" s="145">
        <f>IF(AZ165=1,G165,0)</f>
        <v>0</v>
      </c>
      <c r="BB165" s="145">
        <f>IF(AZ165=2,G165,0)</f>
        <v>0</v>
      </c>
      <c r="BC165" s="145">
        <f>IF(AZ165=3,G165,0)</f>
        <v>0</v>
      </c>
      <c r="BD165" s="145">
        <f>IF(AZ165=4,G165,0)</f>
        <v>0</v>
      </c>
      <c r="BE165" s="145">
        <f>IF(AZ165=5,G165,0)</f>
        <v>0</v>
      </c>
      <c r="CA165" s="176">
        <v>12</v>
      </c>
      <c r="CB165" s="176">
        <v>0</v>
      </c>
      <c r="CZ165" s="145">
        <v>4.6999999999999999E-4</v>
      </c>
    </row>
    <row r="166" spans="1:104" x14ac:dyDescent="0.2">
      <c r="A166" s="177"/>
      <c r="B166" s="179"/>
      <c r="C166" s="233" t="s">
        <v>206</v>
      </c>
      <c r="D166" s="234"/>
      <c r="E166" s="180">
        <v>16</v>
      </c>
      <c r="F166" s="181"/>
      <c r="G166" s="182"/>
      <c r="M166" s="178" t="s">
        <v>206</v>
      </c>
      <c r="O166" s="169"/>
    </row>
    <row r="167" spans="1:104" x14ac:dyDescent="0.2">
      <c r="A167" s="170">
        <v>41</v>
      </c>
      <c r="B167" s="171" t="s">
        <v>254</v>
      </c>
      <c r="C167" s="172" t="s">
        <v>255</v>
      </c>
      <c r="D167" s="173" t="s">
        <v>98</v>
      </c>
      <c r="E167" s="174">
        <v>3</v>
      </c>
      <c r="F167" s="207">
        <v>0</v>
      </c>
      <c r="G167" s="175">
        <f>E167*F167</f>
        <v>0</v>
      </c>
      <c r="O167" s="169">
        <v>2</v>
      </c>
      <c r="AA167" s="145">
        <v>12</v>
      </c>
      <c r="AB167" s="145">
        <v>0</v>
      </c>
      <c r="AC167" s="145">
        <v>134</v>
      </c>
      <c r="AZ167" s="145">
        <v>2</v>
      </c>
      <c r="BA167" s="145">
        <f>IF(AZ167=1,G167,0)</f>
        <v>0</v>
      </c>
      <c r="BB167" s="145">
        <f>IF(AZ167=2,G167,0)</f>
        <v>0</v>
      </c>
      <c r="BC167" s="145">
        <f>IF(AZ167=3,G167,0)</f>
        <v>0</v>
      </c>
      <c r="BD167" s="145">
        <f>IF(AZ167=4,G167,0)</f>
        <v>0</v>
      </c>
      <c r="BE167" s="145">
        <f>IF(AZ167=5,G167,0)</f>
        <v>0</v>
      </c>
      <c r="CA167" s="176">
        <v>12</v>
      </c>
      <c r="CB167" s="176">
        <v>0</v>
      </c>
      <c r="CZ167" s="145">
        <v>1.31E-3</v>
      </c>
    </row>
    <row r="168" spans="1:104" x14ac:dyDescent="0.2">
      <c r="A168" s="177"/>
      <c r="B168" s="179"/>
      <c r="C168" s="233" t="s">
        <v>246</v>
      </c>
      <c r="D168" s="234"/>
      <c r="E168" s="180">
        <v>3</v>
      </c>
      <c r="F168" s="181"/>
      <c r="G168" s="182"/>
      <c r="M168" s="178" t="s">
        <v>246</v>
      </c>
      <c r="O168" s="169"/>
    </row>
    <row r="169" spans="1:104" ht="22.5" x14ac:dyDescent="0.2">
      <c r="A169" s="170">
        <v>42</v>
      </c>
      <c r="B169" s="171" t="s">
        <v>256</v>
      </c>
      <c r="C169" s="172" t="s">
        <v>257</v>
      </c>
      <c r="D169" s="173" t="s">
        <v>98</v>
      </c>
      <c r="E169" s="174">
        <v>50</v>
      </c>
      <c r="F169" s="207">
        <v>0</v>
      </c>
      <c r="G169" s="175">
        <f>E169*F169</f>
        <v>0</v>
      </c>
      <c r="O169" s="169">
        <v>2</v>
      </c>
      <c r="AA169" s="145">
        <v>12</v>
      </c>
      <c r="AB169" s="145">
        <v>0</v>
      </c>
      <c r="AC169" s="145">
        <v>135</v>
      </c>
      <c r="AZ169" s="145">
        <v>2</v>
      </c>
      <c r="BA169" s="145">
        <f>IF(AZ169=1,G169,0)</f>
        <v>0</v>
      </c>
      <c r="BB169" s="145">
        <f>IF(AZ169=2,G169,0)</f>
        <v>0</v>
      </c>
      <c r="BC169" s="145">
        <f>IF(AZ169=3,G169,0)</f>
        <v>0</v>
      </c>
      <c r="BD169" s="145">
        <f>IF(AZ169=4,G169,0)</f>
        <v>0</v>
      </c>
      <c r="BE169" s="145">
        <f>IF(AZ169=5,G169,0)</f>
        <v>0</v>
      </c>
      <c r="CA169" s="176">
        <v>12</v>
      </c>
      <c r="CB169" s="176">
        <v>0</v>
      </c>
      <c r="CZ169" s="145">
        <v>7.9000000000000001E-4</v>
      </c>
    </row>
    <row r="170" spans="1:104" x14ac:dyDescent="0.2">
      <c r="A170" s="177"/>
      <c r="B170" s="179"/>
      <c r="C170" s="233" t="s">
        <v>249</v>
      </c>
      <c r="D170" s="234"/>
      <c r="E170" s="180">
        <v>50</v>
      </c>
      <c r="F170" s="181"/>
      <c r="G170" s="182"/>
      <c r="M170" s="178" t="s">
        <v>249</v>
      </c>
      <c r="O170" s="169"/>
    </row>
    <row r="171" spans="1:104" x14ac:dyDescent="0.2">
      <c r="A171" s="170">
        <v>43</v>
      </c>
      <c r="B171" s="171" t="s">
        <v>258</v>
      </c>
      <c r="C171" s="172" t="s">
        <v>259</v>
      </c>
      <c r="D171" s="173" t="s">
        <v>61</v>
      </c>
      <c r="E171" s="174">
        <f>SUM(G158:G170)/100</f>
        <v>0</v>
      </c>
      <c r="F171" s="207">
        <v>0</v>
      </c>
      <c r="G171" s="175">
        <f>E171*F171</f>
        <v>0</v>
      </c>
      <c r="O171" s="169">
        <v>2</v>
      </c>
      <c r="AA171" s="145">
        <v>7</v>
      </c>
      <c r="AB171" s="145">
        <v>1002</v>
      </c>
      <c r="AC171" s="145">
        <v>5</v>
      </c>
      <c r="AZ171" s="145">
        <v>2</v>
      </c>
      <c r="BA171" s="145">
        <f>IF(AZ171=1,G171,0)</f>
        <v>0</v>
      </c>
      <c r="BB171" s="145">
        <f>IF(AZ171=2,G171,0)</f>
        <v>0</v>
      </c>
      <c r="BC171" s="145">
        <f>IF(AZ171=3,G171,0)</f>
        <v>0</v>
      </c>
      <c r="BD171" s="145">
        <f>IF(AZ171=4,G171,0)</f>
        <v>0</v>
      </c>
      <c r="BE171" s="145">
        <f>IF(AZ171=5,G171,0)</f>
        <v>0</v>
      </c>
      <c r="CA171" s="176">
        <v>7</v>
      </c>
      <c r="CB171" s="176">
        <v>1002</v>
      </c>
      <c r="CZ171" s="145">
        <v>0</v>
      </c>
    </row>
    <row r="172" spans="1:104" x14ac:dyDescent="0.2">
      <c r="A172" s="183"/>
      <c r="B172" s="184" t="s">
        <v>74</v>
      </c>
      <c r="C172" s="185" t="str">
        <f>CONCATENATE(B157," ",C157)</f>
        <v>720 Zdravotechnická instalace</v>
      </c>
      <c r="D172" s="186"/>
      <c r="E172" s="187"/>
      <c r="F172" s="188"/>
      <c r="G172" s="189">
        <f>SUM(G157:G171)</f>
        <v>0</v>
      </c>
      <c r="O172" s="169">
        <v>4</v>
      </c>
      <c r="BA172" s="190">
        <f>SUM(BA157:BA171)</f>
        <v>0</v>
      </c>
      <c r="BB172" s="190">
        <f>SUM(BB157:BB171)</f>
        <v>0</v>
      </c>
      <c r="BC172" s="190">
        <f>SUM(BC157:BC171)</f>
        <v>0</v>
      </c>
      <c r="BD172" s="190">
        <f>SUM(BD157:BD171)</f>
        <v>0</v>
      </c>
      <c r="BE172" s="190">
        <f>SUM(BE157:BE171)</f>
        <v>0</v>
      </c>
    </row>
    <row r="173" spans="1:104" x14ac:dyDescent="0.2">
      <c r="A173" s="162" t="s">
        <v>72</v>
      </c>
      <c r="B173" s="163" t="s">
        <v>260</v>
      </c>
      <c r="C173" s="164" t="s">
        <v>261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22.5" x14ac:dyDescent="0.2">
      <c r="A174" s="170">
        <v>44</v>
      </c>
      <c r="B174" s="171" t="s">
        <v>262</v>
      </c>
      <c r="C174" s="172" t="s">
        <v>263</v>
      </c>
      <c r="D174" s="173" t="s">
        <v>264</v>
      </c>
      <c r="E174" s="174">
        <v>1</v>
      </c>
      <c r="F174" s="207">
        <v>0</v>
      </c>
      <c r="G174" s="175">
        <f t="shared" ref="G174:G192" si="0">E174*F174</f>
        <v>0</v>
      </c>
      <c r="O174" s="169">
        <v>2</v>
      </c>
      <c r="AA174" s="145">
        <v>1</v>
      </c>
      <c r="AB174" s="145">
        <v>7</v>
      </c>
      <c r="AC174" s="145">
        <v>7</v>
      </c>
      <c r="AZ174" s="145">
        <v>2</v>
      </c>
      <c r="BA174" s="145">
        <f t="shared" ref="BA174:BA192" si="1">IF(AZ174=1,G174,0)</f>
        <v>0</v>
      </c>
      <c r="BB174" s="145">
        <f t="shared" ref="BB174:BB192" si="2">IF(AZ174=2,G174,0)</f>
        <v>0</v>
      </c>
      <c r="BC174" s="145">
        <f t="shared" ref="BC174:BC192" si="3">IF(AZ174=3,G174,0)</f>
        <v>0</v>
      </c>
      <c r="BD174" s="145">
        <f t="shared" ref="BD174:BD192" si="4">IF(AZ174=4,G174,0)</f>
        <v>0</v>
      </c>
      <c r="BE174" s="145">
        <f t="shared" ref="BE174:BE192" si="5">IF(AZ174=5,G174,0)</f>
        <v>0</v>
      </c>
      <c r="CA174" s="176">
        <v>1</v>
      </c>
      <c r="CB174" s="176">
        <v>7</v>
      </c>
      <c r="CZ174" s="145">
        <v>1.7590000000000001E-2</v>
      </c>
    </row>
    <row r="175" spans="1:104" x14ac:dyDescent="0.2">
      <c r="A175" s="170">
        <v>45</v>
      </c>
      <c r="B175" s="171" t="s">
        <v>265</v>
      </c>
      <c r="C175" s="172" t="s">
        <v>266</v>
      </c>
      <c r="D175" s="173" t="s">
        <v>148</v>
      </c>
      <c r="E175" s="174">
        <v>1</v>
      </c>
      <c r="F175" s="207">
        <v>0</v>
      </c>
      <c r="G175" s="175">
        <f t="shared" si="0"/>
        <v>0</v>
      </c>
      <c r="O175" s="169">
        <v>2</v>
      </c>
      <c r="AA175" s="145">
        <v>1</v>
      </c>
      <c r="AB175" s="145">
        <v>7</v>
      </c>
      <c r="AC175" s="145">
        <v>7</v>
      </c>
      <c r="AZ175" s="145">
        <v>2</v>
      </c>
      <c r="BA175" s="145">
        <f t="shared" si="1"/>
        <v>0</v>
      </c>
      <c r="BB175" s="145">
        <f t="shared" si="2"/>
        <v>0</v>
      </c>
      <c r="BC175" s="145">
        <f t="shared" si="3"/>
        <v>0</v>
      </c>
      <c r="BD175" s="145">
        <f t="shared" si="4"/>
        <v>0</v>
      </c>
      <c r="BE175" s="145">
        <f t="shared" si="5"/>
        <v>0</v>
      </c>
      <c r="CA175" s="176">
        <v>1</v>
      </c>
      <c r="CB175" s="176">
        <v>7</v>
      </c>
      <c r="CZ175" s="145">
        <v>2.0000000000000002E-5</v>
      </c>
    </row>
    <row r="176" spans="1:104" x14ac:dyDescent="0.2">
      <c r="A176" s="170">
        <v>46</v>
      </c>
      <c r="B176" s="171" t="s">
        <v>267</v>
      </c>
      <c r="C176" s="172" t="s">
        <v>268</v>
      </c>
      <c r="D176" s="173" t="s">
        <v>148</v>
      </c>
      <c r="E176" s="174">
        <v>2</v>
      </c>
      <c r="F176" s="207">
        <v>0</v>
      </c>
      <c r="G176" s="175">
        <f t="shared" si="0"/>
        <v>0</v>
      </c>
      <c r="O176" s="169">
        <v>2</v>
      </c>
      <c r="AA176" s="145">
        <v>1</v>
      </c>
      <c r="AB176" s="145">
        <v>7</v>
      </c>
      <c r="AC176" s="145">
        <v>7</v>
      </c>
      <c r="AZ176" s="145">
        <v>2</v>
      </c>
      <c r="BA176" s="145">
        <f t="shared" si="1"/>
        <v>0</v>
      </c>
      <c r="BB176" s="145">
        <f t="shared" si="2"/>
        <v>0</v>
      </c>
      <c r="BC176" s="145">
        <f t="shared" si="3"/>
        <v>0</v>
      </c>
      <c r="BD176" s="145">
        <f t="shared" si="4"/>
        <v>0</v>
      </c>
      <c r="BE176" s="145">
        <f t="shared" si="5"/>
        <v>0</v>
      </c>
      <c r="CA176" s="176">
        <v>1</v>
      </c>
      <c r="CB176" s="176">
        <v>7</v>
      </c>
      <c r="CZ176" s="145">
        <v>8.0000000000000004E-4</v>
      </c>
    </row>
    <row r="177" spans="1:104" x14ac:dyDescent="0.2">
      <c r="A177" s="170">
        <v>47</v>
      </c>
      <c r="B177" s="171" t="s">
        <v>269</v>
      </c>
      <c r="C177" s="172" t="s">
        <v>270</v>
      </c>
      <c r="D177" s="173" t="s">
        <v>264</v>
      </c>
      <c r="E177" s="174">
        <v>1</v>
      </c>
      <c r="F177" s="207">
        <v>0</v>
      </c>
      <c r="G177" s="175">
        <f t="shared" si="0"/>
        <v>0</v>
      </c>
      <c r="O177" s="169">
        <v>2</v>
      </c>
      <c r="AA177" s="145">
        <v>1</v>
      </c>
      <c r="AB177" s="145">
        <v>7</v>
      </c>
      <c r="AC177" s="145">
        <v>7</v>
      </c>
      <c r="AZ177" s="145">
        <v>2</v>
      </c>
      <c r="BA177" s="145">
        <f t="shared" si="1"/>
        <v>0</v>
      </c>
      <c r="BB177" s="145">
        <f t="shared" si="2"/>
        <v>0</v>
      </c>
      <c r="BC177" s="145">
        <f t="shared" si="3"/>
        <v>0</v>
      </c>
      <c r="BD177" s="145">
        <f t="shared" si="4"/>
        <v>0</v>
      </c>
      <c r="BE177" s="145">
        <f t="shared" si="5"/>
        <v>0</v>
      </c>
      <c r="CA177" s="176">
        <v>1</v>
      </c>
      <c r="CB177" s="176">
        <v>7</v>
      </c>
      <c r="CZ177" s="145">
        <v>1.2999999999999999E-2</v>
      </c>
    </row>
    <row r="178" spans="1:104" x14ac:dyDescent="0.2">
      <c r="A178" s="170">
        <v>48</v>
      </c>
      <c r="B178" s="171" t="s">
        <v>271</v>
      </c>
      <c r="C178" s="172" t="s">
        <v>272</v>
      </c>
      <c r="D178" s="173" t="s">
        <v>264</v>
      </c>
      <c r="E178" s="174">
        <v>1</v>
      </c>
      <c r="F178" s="207">
        <v>0</v>
      </c>
      <c r="G178" s="175">
        <f t="shared" si="0"/>
        <v>0</v>
      </c>
      <c r="O178" s="169">
        <v>2</v>
      </c>
      <c r="AA178" s="145">
        <v>1</v>
      </c>
      <c r="AB178" s="145">
        <v>7</v>
      </c>
      <c r="AC178" s="145">
        <v>7</v>
      </c>
      <c r="AZ178" s="145">
        <v>2</v>
      </c>
      <c r="BA178" s="145">
        <f t="shared" si="1"/>
        <v>0</v>
      </c>
      <c r="BB178" s="145">
        <f t="shared" si="2"/>
        <v>0</v>
      </c>
      <c r="BC178" s="145">
        <f t="shared" si="3"/>
        <v>0</v>
      </c>
      <c r="BD178" s="145">
        <f t="shared" si="4"/>
        <v>0</v>
      </c>
      <c r="BE178" s="145">
        <f t="shared" si="5"/>
        <v>0</v>
      </c>
      <c r="CA178" s="176">
        <v>1</v>
      </c>
      <c r="CB178" s="176">
        <v>7</v>
      </c>
      <c r="CZ178" s="145">
        <v>1.7999999999999999E-2</v>
      </c>
    </row>
    <row r="179" spans="1:104" x14ac:dyDescent="0.2">
      <c r="A179" s="170">
        <v>49</v>
      </c>
      <c r="B179" s="171" t="s">
        <v>273</v>
      </c>
      <c r="C179" s="172" t="s">
        <v>274</v>
      </c>
      <c r="D179" s="173" t="s">
        <v>172</v>
      </c>
      <c r="E179" s="174">
        <v>1</v>
      </c>
      <c r="F179" s="207">
        <v>0</v>
      </c>
      <c r="G179" s="175">
        <f t="shared" si="0"/>
        <v>0</v>
      </c>
      <c r="O179" s="169">
        <v>2</v>
      </c>
      <c r="AA179" s="145">
        <v>12</v>
      </c>
      <c r="AB179" s="145">
        <v>0</v>
      </c>
      <c r="AC179" s="145">
        <v>19</v>
      </c>
      <c r="AZ179" s="145">
        <v>2</v>
      </c>
      <c r="BA179" s="145">
        <f t="shared" si="1"/>
        <v>0</v>
      </c>
      <c r="BB179" s="145">
        <f t="shared" si="2"/>
        <v>0</v>
      </c>
      <c r="BC179" s="145">
        <f t="shared" si="3"/>
        <v>0</v>
      </c>
      <c r="BD179" s="145">
        <f t="shared" si="4"/>
        <v>0</v>
      </c>
      <c r="BE179" s="145">
        <f t="shared" si="5"/>
        <v>0</v>
      </c>
      <c r="CA179" s="176">
        <v>12</v>
      </c>
      <c r="CB179" s="176">
        <v>0</v>
      </c>
      <c r="CZ179" s="145">
        <v>0</v>
      </c>
    </row>
    <row r="180" spans="1:104" ht="22.5" x14ac:dyDescent="0.2">
      <c r="A180" s="170">
        <v>50</v>
      </c>
      <c r="B180" s="171" t="s">
        <v>275</v>
      </c>
      <c r="C180" s="172" t="s">
        <v>276</v>
      </c>
      <c r="D180" s="173" t="s">
        <v>148</v>
      </c>
      <c r="E180" s="174">
        <v>2</v>
      </c>
      <c r="F180" s="207">
        <v>0</v>
      </c>
      <c r="G180" s="175">
        <f t="shared" si="0"/>
        <v>0</v>
      </c>
      <c r="O180" s="169">
        <v>2</v>
      </c>
      <c r="AA180" s="145">
        <v>12</v>
      </c>
      <c r="AB180" s="145">
        <v>0</v>
      </c>
      <c r="AC180" s="145">
        <v>20</v>
      </c>
      <c r="AZ180" s="145">
        <v>2</v>
      </c>
      <c r="BA180" s="145">
        <f t="shared" si="1"/>
        <v>0</v>
      </c>
      <c r="BB180" s="145">
        <f t="shared" si="2"/>
        <v>0</v>
      </c>
      <c r="BC180" s="145">
        <f t="shared" si="3"/>
        <v>0</v>
      </c>
      <c r="BD180" s="145">
        <f t="shared" si="4"/>
        <v>0</v>
      </c>
      <c r="BE180" s="145">
        <f t="shared" si="5"/>
        <v>0</v>
      </c>
      <c r="CA180" s="176">
        <v>12</v>
      </c>
      <c r="CB180" s="176">
        <v>0</v>
      </c>
      <c r="CZ180" s="145">
        <v>1.8669999999999999E-2</v>
      </c>
    </row>
    <row r="181" spans="1:104" x14ac:dyDescent="0.2">
      <c r="A181" s="170">
        <v>51</v>
      </c>
      <c r="B181" s="171" t="s">
        <v>277</v>
      </c>
      <c r="C181" s="172" t="s">
        <v>278</v>
      </c>
      <c r="D181" s="173" t="s">
        <v>148</v>
      </c>
      <c r="E181" s="174">
        <v>1</v>
      </c>
      <c r="F181" s="207">
        <v>0</v>
      </c>
      <c r="G181" s="175">
        <f t="shared" si="0"/>
        <v>0</v>
      </c>
      <c r="O181" s="169">
        <v>2</v>
      </c>
      <c r="AA181" s="145">
        <v>12</v>
      </c>
      <c r="AB181" s="145">
        <v>0</v>
      </c>
      <c r="AC181" s="145">
        <v>21</v>
      </c>
      <c r="AZ181" s="145">
        <v>2</v>
      </c>
      <c r="BA181" s="145">
        <f t="shared" si="1"/>
        <v>0</v>
      </c>
      <c r="BB181" s="145">
        <f t="shared" si="2"/>
        <v>0</v>
      </c>
      <c r="BC181" s="145">
        <f t="shared" si="3"/>
        <v>0</v>
      </c>
      <c r="BD181" s="145">
        <f t="shared" si="4"/>
        <v>0</v>
      </c>
      <c r="BE181" s="145">
        <f t="shared" si="5"/>
        <v>0</v>
      </c>
      <c r="CA181" s="176">
        <v>12</v>
      </c>
      <c r="CB181" s="176">
        <v>0</v>
      </c>
      <c r="CZ181" s="145">
        <v>0.28734999999999999</v>
      </c>
    </row>
    <row r="182" spans="1:104" ht="22.5" x14ac:dyDescent="0.2">
      <c r="A182" s="170">
        <v>52</v>
      </c>
      <c r="B182" s="171" t="s">
        <v>279</v>
      </c>
      <c r="C182" s="172" t="s">
        <v>280</v>
      </c>
      <c r="D182" s="173" t="s">
        <v>148</v>
      </c>
      <c r="E182" s="174">
        <v>1</v>
      </c>
      <c r="F182" s="207">
        <v>0</v>
      </c>
      <c r="G182" s="175">
        <f t="shared" si="0"/>
        <v>0</v>
      </c>
      <c r="O182" s="169">
        <v>2</v>
      </c>
      <c r="AA182" s="145">
        <v>12</v>
      </c>
      <c r="AB182" s="145">
        <v>0</v>
      </c>
      <c r="AC182" s="145">
        <v>131</v>
      </c>
      <c r="AZ182" s="145">
        <v>2</v>
      </c>
      <c r="BA182" s="145">
        <f t="shared" si="1"/>
        <v>0</v>
      </c>
      <c r="BB182" s="145">
        <f t="shared" si="2"/>
        <v>0</v>
      </c>
      <c r="BC182" s="145">
        <f t="shared" si="3"/>
        <v>0</v>
      </c>
      <c r="BD182" s="145">
        <f t="shared" si="4"/>
        <v>0</v>
      </c>
      <c r="BE182" s="145">
        <f t="shared" si="5"/>
        <v>0</v>
      </c>
      <c r="CA182" s="176">
        <v>12</v>
      </c>
      <c r="CB182" s="176">
        <v>0</v>
      </c>
      <c r="CZ182" s="145">
        <v>3.8280000000000002E-2</v>
      </c>
    </row>
    <row r="183" spans="1:104" x14ac:dyDescent="0.2">
      <c r="A183" s="170">
        <v>53</v>
      </c>
      <c r="B183" s="171" t="s">
        <v>281</v>
      </c>
      <c r="C183" s="172" t="s">
        <v>282</v>
      </c>
      <c r="D183" s="173" t="s">
        <v>148</v>
      </c>
      <c r="E183" s="174">
        <v>2</v>
      </c>
      <c r="F183" s="207">
        <v>0</v>
      </c>
      <c r="G183" s="175">
        <f t="shared" si="0"/>
        <v>0</v>
      </c>
      <c r="O183" s="169">
        <v>2</v>
      </c>
      <c r="AA183" s="145">
        <v>3</v>
      </c>
      <c r="AB183" s="145">
        <v>0</v>
      </c>
      <c r="AC183" s="145">
        <v>55144111</v>
      </c>
      <c r="AZ183" s="145">
        <v>2</v>
      </c>
      <c r="BA183" s="145">
        <f t="shared" si="1"/>
        <v>0</v>
      </c>
      <c r="BB183" s="145">
        <f t="shared" si="2"/>
        <v>0</v>
      </c>
      <c r="BC183" s="145">
        <f t="shared" si="3"/>
        <v>0</v>
      </c>
      <c r="BD183" s="145">
        <f t="shared" si="4"/>
        <v>0</v>
      </c>
      <c r="BE183" s="145">
        <f t="shared" si="5"/>
        <v>0</v>
      </c>
      <c r="CA183" s="176">
        <v>3</v>
      </c>
      <c r="CB183" s="176">
        <v>0</v>
      </c>
      <c r="CZ183" s="145">
        <v>1.6999999999999999E-3</v>
      </c>
    </row>
    <row r="184" spans="1:104" x14ac:dyDescent="0.2">
      <c r="A184" s="170">
        <v>54</v>
      </c>
      <c r="B184" s="171" t="s">
        <v>283</v>
      </c>
      <c r="C184" s="172" t="s">
        <v>284</v>
      </c>
      <c r="D184" s="173" t="s">
        <v>148</v>
      </c>
      <c r="E184" s="174">
        <v>1</v>
      </c>
      <c r="F184" s="207">
        <v>0</v>
      </c>
      <c r="G184" s="175">
        <f t="shared" si="0"/>
        <v>0</v>
      </c>
      <c r="O184" s="169">
        <v>2</v>
      </c>
      <c r="AA184" s="145">
        <v>3</v>
      </c>
      <c r="AB184" s="145">
        <v>0</v>
      </c>
      <c r="AC184" s="145">
        <v>55144130</v>
      </c>
      <c r="AZ184" s="145">
        <v>2</v>
      </c>
      <c r="BA184" s="145">
        <f t="shared" si="1"/>
        <v>0</v>
      </c>
      <c r="BB184" s="145">
        <f t="shared" si="2"/>
        <v>0</v>
      </c>
      <c r="BC184" s="145">
        <f t="shared" si="3"/>
        <v>0</v>
      </c>
      <c r="BD184" s="145">
        <f t="shared" si="4"/>
        <v>0</v>
      </c>
      <c r="BE184" s="145">
        <f t="shared" si="5"/>
        <v>0</v>
      </c>
      <c r="CA184" s="176">
        <v>3</v>
      </c>
      <c r="CB184" s="176">
        <v>0</v>
      </c>
      <c r="CZ184" s="145">
        <v>2.3E-3</v>
      </c>
    </row>
    <row r="185" spans="1:104" x14ac:dyDescent="0.2">
      <c r="A185" s="170">
        <v>55</v>
      </c>
      <c r="B185" s="171" t="s">
        <v>285</v>
      </c>
      <c r="C185" s="172" t="s">
        <v>286</v>
      </c>
      <c r="D185" s="173" t="s">
        <v>148</v>
      </c>
      <c r="E185" s="174">
        <v>1</v>
      </c>
      <c r="F185" s="207">
        <v>0</v>
      </c>
      <c r="G185" s="175">
        <f t="shared" si="0"/>
        <v>0</v>
      </c>
      <c r="O185" s="169">
        <v>2</v>
      </c>
      <c r="AA185" s="145">
        <v>3</v>
      </c>
      <c r="AB185" s="145">
        <v>0</v>
      </c>
      <c r="AC185" s="145">
        <v>55144143</v>
      </c>
      <c r="AZ185" s="145">
        <v>2</v>
      </c>
      <c r="BA185" s="145">
        <f t="shared" si="1"/>
        <v>0</v>
      </c>
      <c r="BB185" s="145">
        <f t="shared" si="2"/>
        <v>0</v>
      </c>
      <c r="BC185" s="145">
        <f t="shared" si="3"/>
        <v>0</v>
      </c>
      <c r="BD185" s="145">
        <f t="shared" si="4"/>
        <v>0</v>
      </c>
      <c r="BE185" s="145">
        <f t="shared" si="5"/>
        <v>0</v>
      </c>
      <c r="CA185" s="176">
        <v>3</v>
      </c>
      <c r="CB185" s="176">
        <v>0</v>
      </c>
      <c r="CZ185" s="145">
        <v>3.0999999999999999E-3</v>
      </c>
    </row>
    <row r="186" spans="1:104" x14ac:dyDescent="0.2">
      <c r="A186" s="170">
        <v>56</v>
      </c>
      <c r="B186" s="171" t="s">
        <v>287</v>
      </c>
      <c r="C186" s="172" t="s">
        <v>288</v>
      </c>
      <c r="D186" s="173" t="s">
        <v>148</v>
      </c>
      <c r="E186" s="174">
        <v>1</v>
      </c>
      <c r="F186" s="207">
        <v>0</v>
      </c>
      <c r="G186" s="175">
        <f t="shared" si="0"/>
        <v>0</v>
      </c>
      <c r="O186" s="169">
        <v>2</v>
      </c>
      <c r="AA186" s="145">
        <v>3</v>
      </c>
      <c r="AB186" s="145">
        <v>7</v>
      </c>
      <c r="AC186" s="145">
        <v>55145040</v>
      </c>
      <c r="AZ186" s="145">
        <v>2</v>
      </c>
      <c r="BA186" s="145">
        <f t="shared" si="1"/>
        <v>0</v>
      </c>
      <c r="BB186" s="145">
        <f t="shared" si="2"/>
        <v>0</v>
      </c>
      <c r="BC186" s="145">
        <f t="shared" si="3"/>
        <v>0</v>
      </c>
      <c r="BD186" s="145">
        <f t="shared" si="4"/>
        <v>0</v>
      </c>
      <c r="BE186" s="145">
        <f t="shared" si="5"/>
        <v>0</v>
      </c>
      <c r="CA186" s="176">
        <v>3</v>
      </c>
      <c r="CB186" s="176">
        <v>7</v>
      </c>
      <c r="CZ186" s="145">
        <v>1.64E-3</v>
      </c>
    </row>
    <row r="187" spans="1:104" x14ac:dyDescent="0.2">
      <c r="A187" s="170">
        <v>57</v>
      </c>
      <c r="B187" s="171" t="s">
        <v>289</v>
      </c>
      <c r="C187" s="172" t="s">
        <v>290</v>
      </c>
      <c r="D187" s="173" t="s">
        <v>148</v>
      </c>
      <c r="E187" s="174">
        <v>1</v>
      </c>
      <c r="F187" s="207">
        <v>0</v>
      </c>
      <c r="G187" s="175">
        <f t="shared" si="0"/>
        <v>0</v>
      </c>
      <c r="O187" s="169">
        <v>2</v>
      </c>
      <c r="AA187" s="145">
        <v>3</v>
      </c>
      <c r="AB187" s="145">
        <v>7</v>
      </c>
      <c r="AC187" s="145">
        <v>55145352</v>
      </c>
      <c r="AZ187" s="145">
        <v>2</v>
      </c>
      <c r="BA187" s="145">
        <f t="shared" si="1"/>
        <v>0</v>
      </c>
      <c r="BB187" s="145">
        <f t="shared" si="2"/>
        <v>0</v>
      </c>
      <c r="BC187" s="145">
        <f t="shared" si="3"/>
        <v>0</v>
      </c>
      <c r="BD187" s="145">
        <f t="shared" si="4"/>
        <v>0</v>
      </c>
      <c r="BE187" s="145">
        <f t="shared" si="5"/>
        <v>0</v>
      </c>
      <c r="CA187" s="176">
        <v>3</v>
      </c>
      <c r="CB187" s="176">
        <v>7</v>
      </c>
      <c r="CZ187" s="145">
        <v>0</v>
      </c>
    </row>
    <row r="188" spans="1:104" x14ac:dyDescent="0.2">
      <c r="A188" s="170">
        <v>58</v>
      </c>
      <c r="B188" s="171" t="s">
        <v>291</v>
      </c>
      <c r="C188" s="172" t="s">
        <v>292</v>
      </c>
      <c r="D188" s="173" t="s">
        <v>148</v>
      </c>
      <c r="E188" s="174">
        <v>1</v>
      </c>
      <c r="F188" s="207">
        <v>0</v>
      </c>
      <c r="G188" s="175">
        <f t="shared" si="0"/>
        <v>0</v>
      </c>
      <c r="O188" s="169">
        <v>2</v>
      </c>
      <c r="AA188" s="145">
        <v>3</v>
      </c>
      <c r="AB188" s="145">
        <v>0</v>
      </c>
      <c r="AC188" s="145" t="s">
        <v>291</v>
      </c>
      <c r="AZ188" s="145">
        <v>2</v>
      </c>
      <c r="BA188" s="145">
        <f t="shared" si="1"/>
        <v>0</v>
      </c>
      <c r="BB188" s="145">
        <f t="shared" si="2"/>
        <v>0</v>
      </c>
      <c r="BC188" s="145">
        <f t="shared" si="3"/>
        <v>0</v>
      </c>
      <c r="BD188" s="145">
        <f t="shared" si="4"/>
        <v>0</v>
      </c>
      <c r="BE188" s="145">
        <f t="shared" si="5"/>
        <v>0</v>
      </c>
      <c r="CA188" s="176">
        <v>3</v>
      </c>
      <c r="CB188" s="176">
        <v>0</v>
      </c>
      <c r="CZ188" s="145">
        <v>0.04</v>
      </c>
    </row>
    <row r="189" spans="1:104" x14ac:dyDescent="0.2">
      <c r="A189" s="170">
        <v>59</v>
      </c>
      <c r="B189" s="171" t="s">
        <v>293</v>
      </c>
      <c r="C189" s="172" t="s">
        <v>294</v>
      </c>
      <c r="D189" s="173" t="s">
        <v>295</v>
      </c>
      <c r="E189" s="174">
        <v>2</v>
      </c>
      <c r="F189" s="207">
        <v>0</v>
      </c>
      <c r="G189" s="175">
        <f t="shared" si="0"/>
        <v>0</v>
      </c>
      <c r="O189" s="169">
        <v>2</v>
      </c>
      <c r="AA189" s="145">
        <v>3</v>
      </c>
      <c r="AB189" s="145">
        <v>0</v>
      </c>
      <c r="AC189" s="145" t="s">
        <v>293</v>
      </c>
      <c r="AZ189" s="145">
        <v>2</v>
      </c>
      <c r="BA189" s="145">
        <f t="shared" si="1"/>
        <v>0</v>
      </c>
      <c r="BB189" s="145">
        <f t="shared" si="2"/>
        <v>0</v>
      </c>
      <c r="BC189" s="145">
        <f t="shared" si="3"/>
        <v>0</v>
      </c>
      <c r="BD189" s="145">
        <f t="shared" si="4"/>
        <v>0</v>
      </c>
      <c r="BE189" s="145">
        <f t="shared" si="5"/>
        <v>0</v>
      </c>
      <c r="CA189" s="176">
        <v>3</v>
      </c>
      <c r="CB189" s="176">
        <v>0</v>
      </c>
      <c r="CZ189" s="145">
        <v>4.1999999999999997E-3</v>
      </c>
    </row>
    <row r="190" spans="1:104" x14ac:dyDescent="0.2">
      <c r="A190" s="170">
        <v>60</v>
      </c>
      <c r="B190" s="171" t="s">
        <v>296</v>
      </c>
      <c r="C190" s="172" t="s">
        <v>297</v>
      </c>
      <c r="D190" s="173" t="s">
        <v>148</v>
      </c>
      <c r="E190" s="174">
        <v>1</v>
      </c>
      <c r="F190" s="207">
        <v>0</v>
      </c>
      <c r="G190" s="175">
        <f t="shared" si="0"/>
        <v>0</v>
      </c>
      <c r="O190" s="169">
        <v>2</v>
      </c>
      <c r="AA190" s="145">
        <v>3</v>
      </c>
      <c r="AB190" s="145">
        <v>7</v>
      </c>
      <c r="AC190" s="145">
        <v>64214440</v>
      </c>
      <c r="AZ190" s="145">
        <v>2</v>
      </c>
      <c r="BA190" s="145">
        <f t="shared" si="1"/>
        <v>0</v>
      </c>
      <c r="BB190" s="145">
        <f t="shared" si="2"/>
        <v>0</v>
      </c>
      <c r="BC190" s="145">
        <f t="shared" si="3"/>
        <v>0</v>
      </c>
      <c r="BD190" s="145">
        <f t="shared" si="4"/>
        <v>0</v>
      </c>
      <c r="BE190" s="145">
        <f t="shared" si="5"/>
        <v>0</v>
      </c>
      <c r="CA190" s="176">
        <v>3</v>
      </c>
      <c r="CB190" s="176">
        <v>7</v>
      </c>
      <c r="CZ190" s="145">
        <v>1.4200000000000001E-2</v>
      </c>
    </row>
    <row r="191" spans="1:104" x14ac:dyDescent="0.2">
      <c r="A191" s="170">
        <v>61</v>
      </c>
      <c r="B191" s="171" t="s">
        <v>298</v>
      </c>
      <c r="C191" s="172" t="s">
        <v>299</v>
      </c>
      <c r="D191" s="173" t="s">
        <v>148</v>
      </c>
      <c r="E191" s="174">
        <v>1</v>
      </c>
      <c r="F191" s="207">
        <v>0</v>
      </c>
      <c r="G191" s="175">
        <f t="shared" si="0"/>
        <v>0</v>
      </c>
      <c r="O191" s="169">
        <v>2</v>
      </c>
      <c r="AA191" s="145">
        <v>3</v>
      </c>
      <c r="AB191" s="145">
        <v>7</v>
      </c>
      <c r="AC191" s="145">
        <v>64221352</v>
      </c>
      <c r="AZ191" s="145">
        <v>2</v>
      </c>
      <c r="BA191" s="145">
        <f t="shared" si="1"/>
        <v>0</v>
      </c>
      <c r="BB191" s="145">
        <f t="shared" si="2"/>
        <v>0</v>
      </c>
      <c r="BC191" s="145">
        <f t="shared" si="3"/>
        <v>0</v>
      </c>
      <c r="BD191" s="145">
        <f t="shared" si="4"/>
        <v>0</v>
      </c>
      <c r="BE191" s="145">
        <f t="shared" si="5"/>
        <v>0</v>
      </c>
      <c r="CA191" s="176">
        <v>3</v>
      </c>
      <c r="CB191" s="176">
        <v>7</v>
      </c>
      <c r="CZ191" s="145">
        <v>8.0000000000000002E-3</v>
      </c>
    </row>
    <row r="192" spans="1:104" x14ac:dyDescent="0.2">
      <c r="A192" s="170">
        <v>62</v>
      </c>
      <c r="B192" s="171" t="s">
        <v>300</v>
      </c>
      <c r="C192" s="172" t="s">
        <v>301</v>
      </c>
      <c r="D192" s="173" t="s">
        <v>61</v>
      </c>
      <c r="E192" s="174">
        <f>SUM(G174:G191)/100</f>
        <v>0</v>
      </c>
      <c r="F192" s="207">
        <v>0</v>
      </c>
      <c r="G192" s="175">
        <f t="shared" si="0"/>
        <v>0</v>
      </c>
      <c r="O192" s="169">
        <v>2</v>
      </c>
      <c r="AA192" s="145">
        <v>7</v>
      </c>
      <c r="AB192" s="145">
        <v>1002</v>
      </c>
      <c r="AC192" s="145">
        <v>5</v>
      </c>
      <c r="AZ192" s="145">
        <v>2</v>
      </c>
      <c r="BA192" s="145">
        <f t="shared" si="1"/>
        <v>0</v>
      </c>
      <c r="BB192" s="145">
        <f t="shared" si="2"/>
        <v>0</v>
      </c>
      <c r="BC192" s="145">
        <f t="shared" si="3"/>
        <v>0</v>
      </c>
      <c r="BD192" s="145">
        <f t="shared" si="4"/>
        <v>0</v>
      </c>
      <c r="BE192" s="145">
        <f t="shared" si="5"/>
        <v>0</v>
      </c>
      <c r="CA192" s="176">
        <v>7</v>
      </c>
      <c r="CB192" s="176">
        <v>1002</v>
      </c>
      <c r="CZ192" s="145">
        <v>0</v>
      </c>
    </row>
    <row r="193" spans="1:104" x14ac:dyDescent="0.2">
      <c r="A193" s="183"/>
      <c r="B193" s="184" t="s">
        <v>74</v>
      </c>
      <c r="C193" s="185" t="str">
        <f>CONCATENATE(B173," ",C173)</f>
        <v>725 Zařizovací předměty</v>
      </c>
      <c r="D193" s="186"/>
      <c r="E193" s="187"/>
      <c r="F193" s="188"/>
      <c r="G193" s="189">
        <f>SUM(G173:G192)</f>
        <v>0</v>
      </c>
      <c r="O193" s="169">
        <v>4</v>
      </c>
      <c r="BA193" s="190">
        <f>SUM(BA173:BA192)</f>
        <v>0</v>
      </c>
      <c r="BB193" s="190">
        <f>SUM(BB173:BB192)</f>
        <v>0</v>
      </c>
      <c r="BC193" s="190">
        <f>SUM(BC173:BC192)</f>
        <v>0</v>
      </c>
      <c r="BD193" s="190">
        <f>SUM(BD173:BD192)</f>
        <v>0</v>
      </c>
      <c r="BE193" s="190">
        <f>SUM(BE173:BE192)</f>
        <v>0</v>
      </c>
    </row>
    <row r="194" spans="1:104" x14ac:dyDescent="0.2">
      <c r="A194" s="162" t="s">
        <v>72</v>
      </c>
      <c r="B194" s="163" t="s">
        <v>302</v>
      </c>
      <c r="C194" s="164" t="s">
        <v>303</v>
      </c>
      <c r="D194" s="165"/>
      <c r="E194" s="166"/>
      <c r="F194" s="166"/>
      <c r="G194" s="167"/>
      <c r="H194" s="168"/>
      <c r="I194" s="168"/>
      <c r="O194" s="169">
        <v>1</v>
      </c>
    </row>
    <row r="195" spans="1:104" ht="22.5" x14ac:dyDescent="0.2">
      <c r="A195" s="170">
        <v>63</v>
      </c>
      <c r="B195" s="171" t="s">
        <v>304</v>
      </c>
      <c r="C195" s="172" t="s">
        <v>305</v>
      </c>
      <c r="D195" s="173" t="s">
        <v>172</v>
      </c>
      <c r="E195" s="174">
        <v>1</v>
      </c>
      <c r="F195" s="207">
        <v>0</v>
      </c>
      <c r="G195" s="175">
        <f>E195*F195</f>
        <v>0</v>
      </c>
      <c r="O195" s="169">
        <v>2</v>
      </c>
      <c r="AA195" s="145">
        <v>12</v>
      </c>
      <c r="AB195" s="145">
        <v>0</v>
      </c>
      <c r="AC195" s="145">
        <v>23</v>
      </c>
      <c r="AZ195" s="145">
        <v>2</v>
      </c>
      <c r="BA195" s="145">
        <f>IF(AZ195=1,G195,0)</f>
        <v>0</v>
      </c>
      <c r="BB195" s="145">
        <f>IF(AZ195=2,G195,0)</f>
        <v>0</v>
      </c>
      <c r="BC195" s="145">
        <f>IF(AZ195=3,G195,0)</f>
        <v>0</v>
      </c>
      <c r="BD195" s="145">
        <f>IF(AZ195=4,G195,0)</f>
        <v>0</v>
      </c>
      <c r="BE195" s="145">
        <f>IF(AZ195=5,G195,0)</f>
        <v>0</v>
      </c>
      <c r="CA195" s="176">
        <v>12</v>
      </c>
      <c r="CB195" s="176">
        <v>0</v>
      </c>
      <c r="CZ195" s="145">
        <v>1.6500000000000001E-2</v>
      </c>
    </row>
    <row r="196" spans="1:104" x14ac:dyDescent="0.2">
      <c r="A196" s="170">
        <v>64</v>
      </c>
      <c r="B196" s="171" t="s">
        <v>306</v>
      </c>
      <c r="C196" s="172" t="s">
        <v>307</v>
      </c>
      <c r="D196" s="173" t="s">
        <v>61</v>
      </c>
      <c r="E196" s="174">
        <f>SUM(G195)/100</f>
        <v>0</v>
      </c>
      <c r="F196" s="207">
        <v>0</v>
      </c>
      <c r="G196" s="175">
        <f>E196*F196</f>
        <v>0</v>
      </c>
      <c r="O196" s="169">
        <v>2</v>
      </c>
      <c r="AA196" s="145">
        <v>7</v>
      </c>
      <c r="AB196" s="145">
        <v>1002</v>
      </c>
      <c r="AC196" s="145">
        <v>5</v>
      </c>
      <c r="AZ196" s="145">
        <v>2</v>
      </c>
      <c r="BA196" s="145">
        <f>IF(AZ196=1,G196,0)</f>
        <v>0</v>
      </c>
      <c r="BB196" s="145">
        <f>IF(AZ196=2,G196,0)</f>
        <v>0</v>
      </c>
      <c r="BC196" s="145">
        <f>IF(AZ196=3,G196,0)</f>
        <v>0</v>
      </c>
      <c r="BD196" s="145">
        <f>IF(AZ196=4,G196,0)</f>
        <v>0</v>
      </c>
      <c r="BE196" s="145">
        <f>IF(AZ196=5,G196,0)</f>
        <v>0</v>
      </c>
      <c r="CA196" s="176">
        <v>7</v>
      </c>
      <c r="CB196" s="176">
        <v>1002</v>
      </c>
      <c r="CZ196" s="145">
        <v>0</v>
      </c>
    </row>
    <row r="197" spans="1:104" x14ac:dyDescent="0.2">
      <c r="A197" s="183"/>
      <c r="B197" s="184" t="s">
        <v>74</v>
      </c>
      <c r="C197" s="185" t="str">
        <f>CONCATENATE(B194," ",C194)</f>
        <v>735 Otopná tělesa</v>
      </c>
      <c r="D197" s="186"/>
      <c r="E197" s="187"/>
      <c r="F197" s="188"/>
      <c r="G197" s="189">
        <f>SUM(G194:G196)</f>
        <v>0</v>
      </c>
      <c r="O197" s="169">
        <v>4</v>
      </c>
      <c r="BA197" s="190">
        <f>SUM(BA194:BA196)</f>
        <v>0</v>
      </c>
      <c r="BB197" s="190">
        <f>SUM(BB194:BB196)</f>
        <v>0</v>
      </c>
      <c r="BC197" s="190">
        <f>SUM(BC194:BC196)</f>
        <v>0</v>
      </c>
      <c r="BD197" s="190">
        <f>SUM(BD194:BD196)</f>
        <v>0</v>
      </c>
      <c r="BE197" s="190">
        <f>SUM(BE194:BE196)</f>
        <v>0</v>
      </c>
    </row>
    <row r="198" spans="1:104" x14ac:dyDescent="0.2">
      <c r="A198" s="162" t="s">
        <v>72</v>
      </c>
      <c r="B198" s="163" t="s">
        <v>308</v>
      </c>
      <c r="C198" s="164" t="s">
        <v>309</v>
      </c>
      <c r="D198" s="165"/>
      <c r="E198" s="166"/>
      <c r="F198" s="166"/>
      <c r="G198" s="167"/>
      <c r="H198" s="168"/>
      <c r="I198" s="168"/>
      <c r="O198" s="169">
        <v>1</v>
      </c>
    </row>
    <row r="199" spans="1:104" ht="22.5" x14ac:dyDescent="0.2">
      <c r="A199" s="170">
        <v>65</v>
      </c>
      <c r="B199" s="171" t="s">
        <v>310</v>
      </c>
      <c r="C199" s="172" t="s">
        <v>311</v>
      </c>
      <c r="D199" s="173" t="s">
        <v>87</v>
      </c>
      <c r="E199" s="174">
        <v>36.6</v>
      </c>
      <c r="F199" s="207">
        <v>0</v>
      </c>
      <c r="G199" s="175">
        <f>E199*F199</f>
        <v>0</v>
      </c>
      <c r="O199" s="169">
        <v>2</v>
      </c>
      <c r="AA199" s="145">
        <v>1</v>
      </c>
      <c r="AB199" s="145">
        <v>7</v>
      </c>
      <c r="AC199" s="145">
        <v>7</v>
      </c>
      <c r="AZ199" s="145">
        <v>2</v>
      </c>
      <c r="BA199" s="145">
        <f>IF(AZ199=1,G199,0)</f>
        <v>0</v>
      </c>
      <c r="BB199" s="145">
        <f>IF(AZ199=2,G199,0)</f>
        <v>0</v>
      </c>
      <c r="BC199" s="145">
        <f>IF(AZ199=3,G199,0)</f>
        <v>0</v>
      </c>
      <c r="BD199" s="145">
        <f>IF(AZ199=4,G199,0)</f>
        <v>0</v>
      </c>
      <c r="BE199" s="145">
        <f>IF(AZ199=5,G199,0)</f>
        <v>0</v>
      </c>
      <c r="CA199" s="176">
        <v>1</v>
      </c>
      <c r="CB199" s="176">
        <v>7</v>
      </c>
      <c r="CZ199" s="145">
        <v>1.2959999999999999E-2</v>
      </c>
    </row>
    <row r="200" spans="1:104" x14ac:dyDescent="0.2">
      <c r="A200" s="177"/>
      <c r="B200" s="179"/>
      <c r="C200" s="233" t="s">
        <v>312</v>
      </c>
      <c r="D200" s="234"/>
      <c r="E200" s="180">
        <v>0</v>
      </c>
      <c r="F200" s="181"/>
      <c r="G200" s="182"/>
      <c r="M200" s="178" t="s">
        <v>312</v>
      </c>
      <c r="O200" s="169"/>
    </row>
    <row r="201" spans="1:104" x14ac:dyDescent="0.2">
      <c r="A201" s="177"/>
      <c r="B201" s="179"/>
      <c r="C201" s="233" t="s">
        <v>142</v>
      </c>
      <c r="D201" s="234"/>
      <c r="E201" s="180">
        <v>17.8</v>
      </c>
      <c r="F201" s="181"/>
      <c r="G201" s="182"/>
      <c r="M201" s="178" t="s">
        <v>142</v>
      </c>
      <c r="O201" s="169"/>
    </row>
    <row r="202" spans="1:104" x14ac:dyDescent="0.2">
      <c r="A202" s="177"/>
      <c r="B202" s="179"/>
      <c r="C202" s="233" t="s">
        <v>143</v>
      </c>
      <c r="D202" s="234"/>
      <c r="E202" s="180">
        <v>18.8</v>
      </c>
      <c r="F202" s="181"/>
      <c r="G202" s="182"/>
      <c r="M202" s="178" t="s">
        <v>143</v>
      </c>
      <c r="O202" s="169"/>
    </row>
    <row r="203" spans="1:104" x14ac:dyDescent="0.2">
      <c r="A203" s="170">
        <v>66</v>
      </c>
      <c r="B203" s="171" t="s">
        <v>313</v>
      </c>
      <c r="C203" s="172" t="s">
        <v>314</v>
      </c>
      <c r="D203" s="173" t="s">
        <v>87</v>
      </c>
      <c r="E203" s="174">
        <v>36.6</v>
      </c>
      <c r="F203" s="207">
        <v>0</v>
      </c>
      <c r="G203" s="175">
        <f>E203*F203</f>
        <v>0</v>
      </c>
      <c r="O203" s="169">
        <v>2</v>
      </c>
      <c r="AA203" s="145">
        <v>1</v>
      </c>
      <c r="AB203" s="145">
        <v>7</v>
      </c>
      <c r="AC203" s="145">
        <v>7</v>
      </c>
      <c r="AZ203" s="145">
        <v>2</v>
      </c>
      <c r="BA203" s="145">
        <f>IF(AZ203=1,G203,0)</f>
        <v>0</v>
      </c>
      <c r="BB203" s="145">
        <f>IF(AZ203=2,G203,0)</f>
        <v>0</v>
      </c>
      <c r="BC203" s="145">
        <f>IF(AZ203=3,G203,0)</f>
        <v>0</v>
      </c>
      <c r="BD203" s="145">
        <f>IF(AZ203=4,G203,0)</f>
        <v>0</v>
      </c>
      <c r="BE203" s="145">
        <f>IF(AZ203=5,G203,0)</f>
        <v>0</v>
      </c>
      <c r="CA203" s="176">
        <v>1</v>
      </c>
      <c r="CB203" s="176">
        <v>7</v>
      </c>
      <c r="CZ203" s="145">
        <v>0</v>
      </c>
    </row>
    <row r="204" spans="1:104" x14ac:dyDescent="0.2">
      <c r="A204" s="177"/>
      <c r="B204" s="179"/>
      <c r="C204" s="233" t="s">
        <v>312</v>
      </c>
      <c r="D204" s="234"/>
      <c r="E204" s="180">
        <v>0</v>
      </c>
      <c r="F204" s="181"/>
      <c r="G204" s="182"/>
      <c r="M204" s="178" t="s">
        <v>312</v>
      </c>
      <c r="O204" s="169"/>
    </row>
    <row r="205" spans="1:104" x14ac:dyDescent="0.2">
      <c r="A205" s="177"/>
      <c r="B205" s="179"/>
      <c r="C205" s="233" t="s">
        <v>142</v>
      </c>
      <c r="D205" s="234"/>
      <c r="E205" s="180">
        <v>17.8</v>
      </c>
      <c r="F205" s="181"/>
      <c r="G205" s="182"/>
      <c r="M205" s="178" t="s">
        <v>142</v>
      </c>
      <c r="O205" s="169"/>
    </row>
    <row r="206" spans="1:104" x14ac:dyDescent="0.2">
      <c r="A206" s="177"/>
      <c r="B206" s="179"/>
      <c r="C206" s="233" t="s">
        <v>143</v>
      </c>
      <c r="D206" s="234"/>
      <c r="E206" s="180">
        <v>18.8</v>
      </c>
      <c r="F206" s="181"/>
      <c r="G206" s="182"/>
      <c r="M206" s="178" t="s">
        <v>143</v>
      </c>
      <c r="O206" s="169"/>
    </row>
    <row r="207" spans="1:104" x14ac:dyDescent="0.2">
      <c r="A207" s="170">
        <v>67</v>
      </c>
      <c r="B207" s="171" t="s">
        <v>315</v>
      </c>
      <c r="C207" s="172" t="s">
        <v>316</v>
      </c>
      <c r="D207" s="173" t="s">
        <v>61</v>
      </c>
      <c r="E207" s="174">
        <f>SUM(G199:G206)/100</f>
        <v>0</v>
      </c>
      <c r="F207" s="207">
        <v>0</v>
      </c>
      <c r="G207" s="175">
        <f>E207*F207</f>
        <v>0</v>
      </c>
      <c r="O207" s="169">
        <v>2</v>
      </c>
      <c r="AA207" s="145">
        <v>7</v>
      </c>
      <c r="AB207" s="145">
        <v>1002</v>
      </c>
      <c r="AC207" s="145">
        <v>5</v>
      </c>
      <c r="AZ207" s="145">
        <v>2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6">
        <v>7</v>
      </c>
      <c r="CB207" s="176">
        <v>1002</v>
      </c>
      <c r="CZ207" s="145">
        <v>0</v>
      </c>
    </row>
    <row r="208" spans="1:104" x14ac:dyDescent="0.2">
      <c r="A208" s="183"/>
      <c r="B208" s="184" t="s">
        <v>74</v>
      </c>
      <c r="C208" s="185" t="str">
        <f>CONCATENATE(B198," ",C198)</f>
        <v>762 Konstrukce tesařské</v>
      </c>
      <c r="D208" s="186"/>
      <c r="E208" s="187"/>
      <c r="F208" s="188"/>
      <c r="G208" s="189">
        <f>SUM(G198:G207)</f>
        <v>0</v>
      </c>
      <c r="O208" s="169">
        <v>4</v>
      </c>
      <c r="BA208" s="190">
        <f>SUM(BA198:BA207)</f>
        <v>0</v>
      </c>
      <c r="BB208" s="190">
        <f>SUM(BB198:BB207)</f>
        <v>0</v>
      </c>
      <c r="BC208" s="190">
        <f>SUM(BC198:BC207)</f>
        <v>0</v>
      </c>
      <c r="BD208" s="190">
        <f>SUM(BD198:BD207)</f>
        <v>0</v>
      </c>
      <c r="BE208" s="190">
        <f>SUM(BE198:BE207)</f>
        <v>0</v>
      </c>
    </row>
    <row r="209" spans="1:104" x14ac:dyDescent="0.2">
      <c r="A209" s="162" t="s">
        <v>72</v>
      </c>
      <c r="B209" s="163" t="s">
        <v>317</v>
      </c>
      <c r="C209" s="164" t="s">
        <v>318</v>
      </c>
      <c r="D209" s="165"/>
      <c r="E209" s="166"/>
      <c r="F209" s="166"/>
      <c r="G209" s="167"/>
      <c r="H209" s="168"/>
      <c r="I209" s="168"/>
      <c r="O209" s="169">
        <v>1</v>
      </c>
    </row>
    <row r="210" spans="1:104" x14ac:dyDescent="0.2">
      <c r="A210" s="170">
        <v>68</v>
      </c>
      <c r="B210" s="171" t="s">
        <v>319</v>
      </c>
      <c r="C210" s="172" t="s">
        <v>320</v>
      </c>
      <c r="D210" s="173" t="s">
        <v>148</v>
      </c>
      <c r="E210" s="174">
        <v>2</v>
      </c>
      <c r="F210" s="207">
        <v>0</v>
      </c>
      <c r="G210" s="175">
        <f>E210*F210</f>
        <v>0</v>
      </c>
      <c r="O210" s="169">
        <v>2</v>
      </c>
      <c r="AA210" s="145">
        <v>1</v>
      </c>
      <c r="AB210" s="145">
        <v>7</v>
      </c>
      <c r="AC210" s="145">
        <v>7</v>
      </c>
      <c r="AZ210" s="145">
        <v>2</v>
      </c>
      <c r="BA210" s="145">
        <f>IF(AZ210=1,G210,0)</f>
        <v>0</v>
      </c>
      <c r="BB210" s="145">
        <f>IF(AZ210=2,G210,0)</f>
        <v>0</v>
      </c>
      <c r="BC210" s="145">
        <f>IF(AZ210=3,G210,0)</f>
        <v>0</v>
      </c>
      <c r="BD210" s="145">
        <f>IF(AZ210=4,G210,0)</f>
        <v>0</v>
      </c>
      <c r="BE210" s="145">
        <f>IF(AZ210=5,G210,0)</f>
        <v>0</v>
      </c>
      <c r="CA210" s="176">
        <v>1</v>
      </c>
      <c r="CB210" s="176">
        <v>7</v>
      </c>
      <c r="CZ210" s="145">
        <v>0</v>
      </c>
    </row>
    <row r="211" spans="1:104" x14ac:dyDescent="0.2">
      <c r="A211" s="177"/>
      <c r="B211" s="179"/>
      <c r="C211" s="233" t="s">
        <v>149</v>
      </c>
      <c r="D211" s="234"/>
      <c r="E211" s="180">
        <v>1</v>
      </c>
      <c r="F211" s="181"/>
      <c r="G211" s="182"/>
      <c r="M211" s="178" t="s">
        <v>149</v>
      </c>
      <c r="O211" s="169"/>
    </row>
    <row r="212" spans="1:104" x14ac:dyDescent="0.2">
      <c r="A212" s="177"/>
      <c r="B212" s="179"/>
      <c r="C212" s="233" t="s">
        <v>152</v>
      </c>
      <c r="D212" s="234"/>
      <c r="E212" s="180">
        <v>1</v>
      </c>
      <c r="F212" s="181"/>
      <c r="G212" s="182"/>
      <c r="M212" s="178" t="s">
        <v>152</v>
      </c>
      <c r="O212" s="169"/>
    </row>
    <row r="213" spans="1:104" x14ac:dyDescent="0.2">
      <c r="A213" s="170">
        <v>69</v>
      </c>
      <c r="B213" s="171" t="s">
        <v>321</v>
      </c>
      <c r="C213" s="172" t="s">
        <v>322</v>
      </c>
      <c r="D213" s="173" t="s">
        <v>148</v>
      </c>
      <c r="E213" s="174">
        <v>2</v>
      </c>
      <c r="F213" s="207">
        <v>0</v>
      </c>
      <c r="G213" s="175">
        <f>E213*F213</f>
        <v>0</v>
      </c>
      <c r="O213" s="169">
        <v>2</v>
      </c>
      <c r="AA213" s="145">
        <v>1</v>
      </c>
      <c r="AB213" s="145">
        <v>7</v>
      </c>
      <c r="AC213" s="145">
        <v>7</v>
      </c>
      <c r="AZ213" s="145">
        <v>2</v>
      </c>
      <c r="BA213" s="145">
        <f>IF(AZ213=1,G213,0)</f>
        <v>0</v>
      </c>
      <c r="BB213" s="145">
        <f>IF(AZ213=2,G213,0)</f>
        <v>0</v>
      </c>
      <c r="BC213" s="145">
        <f>IF(AZ213=3,G213,0)</f>
        <v>0</v>
      </c>
      <c r="BD213" s="145">
        <f>IF(AZ213=4,G213,0)</f>
        <v>0</v>
      </c>
      <c r="BE213" s="145">
        <f>IF(AZ213=5,G213,0)</f>
        <v>0</v>
      </c>
      <c r="CA213" s="176">
        <v>1</v>
      </c>
      <c r="CB213" s="176">
        <v>7</v>
      </c>
      <c r="CZ213" s="145">
        <v>0</v>
      </c>
    </row>
    <row r="214" spans="1:104" x14ac:dyDescent="0.2">
      <c r="A214" s="177"/>
      <c r="B214" s="179"/>
      <c r="C214" s="233" t="s">
        <v>149</v>
      </c>
      <c r="D214" s="234"/>
      <c r="E214" s="180">
        <v>1</v>
      </c>
      <c r="F214" s="181"/>
      <c r="G214" s="182"/>
      <c r="M214" s="178" t="s">
        <v>149</v>
      </c>
      <c r="O214" s="169"/>
    </row>
    <row r="215" spans="1:104" x14ac:dyDescent="0.2">
      <c r="A215" s="177"/>
      <c r="B215" s="179"/>
      <c r="C215" s="233" t="s">
        <v>152</v>
      </c>
      <c r="D215" s="234"/>
      <c r="E215" s="180">
        <v>1</v>
      </c>
      <c r="F215" s="181"/>
      <c r="G215" s="182"/>
      <c r="M215" s="178" t="s">
        <v>152</v>
      </c>
      <c r="O215" s="169"/>
    </row>
    <row r="216" spans="1:104" x14ac:dyDescent="0.2">
      <c r="A216" s="170">
        <v>70</v>
      </c>
      <c r="B216" s="171" t="s">
        <v>323</v>
      </c>
      <c r="C216" s="172" t="s">
        <v>324</v>
      </c>
      <c r="D216" s="173" t="s">
        <v>172</v>
      </c>
      <c r="E216" s="174">
        <v>1</v>
      </c>
      <c r="F216" s="207">
        <v>0</v>
      </c>
      <c r="G216" s="175">
        <f>E216*F216</f>
        <v>0</v>
      </c>
      <c r="O216" s="169">
        <v>2</v>
      </c>
      <c r="AA216" s="145">
        <v>12</v>
      </c>
      <c r="AB216" s="145">
        <v>0</v>
      </c>
      <c r="AC216" s="145">
        <v>108</v>
      </c>
      <c r="AZ216" s="145">
        <v>2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6">
        <v>12</v>
      </c>
      <c r="CB216" s="176">
        <v>0</v>
      </c>
      <c r="CZ216" s="145">
        <v>0</v>
      </c>
    </row>
    <row r="217" spans="1:104" x14ac:dyDescent="0.2">
      <c r="A217" s="177"/>
      <c r="B217" s="179"/>
      <c r="C217" s="235" t="s">
        <v>157</v>
      </c>
      <c r="D217" s="234"/>
      <c r="E217" s="203">
        <v>0</v>
      </c>
      <c r="F217" s="181"/>
      <c r="G217" s="182"/>
      <c r="M217" s="178" t="s">
        <v>157</v>
      </c>
      <c r="O217" s="169"/>
    </row>
    <row r="218" spans="1:104" x14ac:dyDescent="0.2">
      <c r="A218" s="177"/>
      <c r="B218" s="179"/>
      <c r="C218" s="235" t="s">
        <v>325</v>
      </c>
      <c r="D218" s="234"/>
      <c r="E218" s="203">
        <v>1.1499999999999999</v>
      </c>
      <c r="F218" s="181"/>
      <c r="G218" s="182"/>
      <c r="M218" s="178" t="s">
        <v>325</v>
      </c>
      <c r="O218" s="169"/>
    </row>
    <row r="219" spans="1:104" x14ac:dyDescent="0.2">
      <c r="A219" s="177"/>
      <c r="B219" s="179"/>
      <c r="C219" s="235" t="s">
        <v>159</v>
      </c>
      <c r="D219" s="234"/>
      <c r="E219" s="203">
        <v>1.1499999999999999</v>
      </c>
      <c r="F219" s="181"/>
      <c r="G219" s="182"/>
      <c r="M219" s="178" t="s">
        <v>159</v>
      </c>
      <c r="O219" s="169"/>
    </row>
    <row r="220" spans="1:104" x14ac:dyDescent="0.2">
      <c r="A220" s="177"/>
      <c r="B220" s="179"/>
      <c r="C220" s="233" t="s">
        <v>73</v>
      </c>
      <c r="D220" s="234"/>
      <c r="E220" s="180">
        <v>1</v>
      </c>
      <c r="F220" s="181"/>
      <c r="G220" s="182"/>
      <c r="M220" s="178">
        <v>1</v>
      </c>
      <c r="O220" s="169"/>
    </row>
    <row r="221" spans="1:104" ht="22.5" x14ac:dyDescent="0.2">
      <c r="A221" s="170">
        <v>71</v>
      </c>
      <c r="B221" s="171" t="s">
        <v>326</v>
      </c>
      <c r="C221" s="172" t="s">
        <v>327</v>
      </c>
      <c r="D221" s="173" t="s">
        <v>148</v>
      </c>
      <c r="E221" s="174">
        <v>1</v>
      </c>
      <c r="F221" s="207">
        <v>0</v>
      </c>
      <c r="G221" s="175">
        <f>E221*F221</f>
        <v>0</v>
      </c>
      <c r="O221" s="169">
        <v>2</v>
      </c>
      <c r="AA221" s="145">
        <v>12</v>
      </c>
      <c r="AB221" s="145">
        <v>0</v>
      </c>
      <c r="AC221" s="145">
        <v>109</v>
      </c>
      <c r="AZ221" s="145">
        <v>2</v>
      </c>
      <c r="BA221" s="145">
        <f>IF(AZ221=1,G221,0)</f>
        <v>0</v>
      </c>
      <c r="BB221" s="145">
        <f>IF(AZ221=2,G221,0)</f>
        <v>0</v>
      </c>
      <c r="BC221" s="145">
        <f>IF(AZ221=3,G221,0)</f>
        <v>0</v>
      </c>
      <c r="BD221" s="145">
        <f>IF(AZ221=4,G221,0)</f>
        <v>0</v>
      </c>
      <c r="BE221" s="145">
        <f>IF(AZ221=5,G221,0)</f>
        <v>0</v>
      </c>
      <c r="CA221" s="176">
        <v>12</v>
      </c>
      <c r="CB221" s="176">
        <v>0</v>
      </c>
      <c r="CZ221" s="145">
        <v>0.184</v>
      </c>
    </row>
    <row r="222" spans="1:104" x14ac:dyDescent="0.2">
      <c r="A222" s="170">
        <v>72</v>
      </c>
      <c r="B222" s="171" t="s">
        <v>328</v>
      </c>
      <c r="C222" s="172" t="s">
        <v>329</v>
      </c>
      <c r="D222" s="173" t="s">
        <v>148</v>
      </c>
      <c r="E222" s="174">
        <v>1</v>
      </c>
      <c r="F222" s="207">
        <v>0</v>
      </c>
      <c r="G222" s="175">
        <f>E222*F222</f>
        <v>0</v>
      </c>
      <c r="O222" s="169">
        <v>2</v>
      </c>
      <c r="AA222" s="145">
        <v>3</v>
      </c>
      <c r="AB222" s="145">
        <v>7</v>
      </c>
      <c r="AC222" s="145">
        <v>54914634</v>
      </c>
      <c r="AZ222" s="145">
        <v>2</v>
      </c>
      <c r="BA222" s="145">
        <f>IF(AZ222=1,G222,0)</f>
        <v>0</v>
      </c>
      <c r="BB222" s="145">
        <f>IF(AZ222=2,G222,0)</f>
        <v>0</v>
      </c>
      <c r="BC222" s="145">
        <f>IF(AZ222=3,G222,0)</f>
        <v>0</v>
      </c>
      <c r="BD222" s="145">
        <f>IF(AZ222=4,G222,0)</f>
        <v>0</v>
      </c>
      <c r="BE222" s="145">
        <f>IF(AZ222=5,G222,0)</f>
        <v>0</v>
      </c>
      <c r="CA222" s="176">
        <v>3</v>
      </c>
      <c r="CB222" s="176">
        <v>7</v>
      </c>
      <c r="CZ222" s="145">
        <v>8.0000000000000004E-4</v>
      </c>
    </row>
    <row r="223" spans="1:104" x14ac:dyDescent="0.2">
      <c r="A223" s="177"/>
      <c r="B223" s="179"/>
      <c r="C223" s="233" t="s">
        <v>152</v>
      </c>
      <c r="D223" s="234"/>
      <c r="E223" s="180">
        <v>1</v>
      </c>
      <c r="F223" s="181"/>
      <c r="G223" s="182"/>
      <c r="M223" s="178" t="s">
        <v>152</v>
      </c>
      <c r="O223" s="169"/>
    </row>
    <row r="224" spans="1:104" x14ac:dyDescent="0.2">
      <c r="A224" s="170">
        <v>73</v>
      </c>
      <c r="B224" s="171" t="s">
        <v>330</v>
      </c>
      <c r="C224" s="172" t="s">
        <v>331</v>
      </c>
      <c r="D224" s="173" t="s">
        <v>148</v>
      </c>
      <c r="E224" s="174">
        <v>1</v>
      </c>
      <c r="F224" s="207">
        <v>0</v>
      </c>
      <c r="G224" s="175">
        <f>E224*F224</f>
        <v>0</v>
      </c>
      <c r="O224" s="169">
        <v>2</v>
      </c>
      <c r="AA224" s="145">
        <v>3</v>
      </c>
      <c r="AB224" s="145">
        <v>7</v>
      </c>
      <c r="AC224" s="145">
        <v>54914635</v>
      </c>
      <c r="AZ224" s="145">
        <v>2</v>
      </c>
      <c r="BA224" s="145">
        <f>IF(AZ224=1,G224,0)</f>
        <v>0</v>
      </c>
      <c r="BB224" s="145">
        <f>IF(AZ224=2,G224,0)</f>
        <v>0</v>
      </c>
      <c r="BC224" s="145">
        <f>IF(AZ224=3,G224,0)</f>
        <v>0</v>
      </c>
      <c r="BD224" s="145">
        <f>IF(AZ224=4,G224,0)</f>
        <v>0</v>
      </c>
      <c r="BE224" s="145">
        <f>IF(AZ224=5,G224,0)</f>
        <v>0</v>
      </c>
      <c r="CA224" s="176">
        <v>3</v>
      </c>
      <c r="CB224" s="176">
        <v>7</v>
      </c>
      <c r="CZ224" s="145">
        <v>8.0000000000000004E-4</v>
      </c>
    </row>
    <row r="225" spans="1:104" x14ac:dyDescent="0.2">
      <c r="A225" s="177"/>
      <c r="B225" s="179"/>
      <c r="C225" s="233" t="s">
        <v>149</v>
      </c>
      <c r="D225" s="234"/>
      <c r="E225" s="180">
        <v>1</v>
      </c>
      <c r="F225" s="181"/>
      <c r="G225" s="182"/>
      <c r="M225" s="178" t="s">
        <v>149</v>
      </c>
      <c r="O225" s="169"/>
    </row>
    <row r="226" spans="1:104" x14ac:dyDescent="0.2">
      <c r="A226" s="170">
        <v>74</v>
      </c>
      <c r="B226" s="171" t="s">
        <v>332</v>
      </c>
      <c r="C226" s="172" t="s">
        <v>333</v>
      </c>
      <c r="D226" s="173" t="s">
        <v>148</v>
      </c>
      <c r="E226" s="174">
        <v>1</v>
      </c>
      <c r="F226" s="174">
        <v>0</v>
      </c>
      <c r="G226" s="175">
        <f>E226*F226</f>
        <v>0</v>
      </c>
      <c r="O226" s="169">
        <v>2</v>
      </c>
      <c r="AA226" s="145">
        <v>3</v>
      </c>
      <c r="AB226" s="145">
        <v>7</v>
      </c>
      <c r="AC226" s="145">
        <v>61161802</v>
      </c>
      <c r="AZ226" s="145">
        <v>2</v>
      </c>
      <c r="BA226" s="145">
        <f>IF(AZ226=1,G226,0)</f>
        <v>0</v>
      </c>
      <c r="BB226" s="145">
        <f>IF(AZ226=2,G226,0)</f>
        <v>0</v>
      </c>
      <c r="BC226" s="145">
        <f>IF(AZ226=3,G226,0)</f>
        <v>0</v>
      </c>
      <c r="BD226" s="145">
        <f>IF(AZ226=4,G226,0)</f>
        <v>0</v>
      </c>
      <c r="BE226" s="145">
        <f>IF(AZ226=5,G226,0)</f>
        <v>0</v>
      </c>
      <c r="CA226" s="176">
        <v>3</v>
      </c>
      <c r="CB226" s="176">
        <v>7</v>
      </c>
      <c r="CZ226" s="145">
        <v>1.7999999999999999E-2</v>
      </c>
    </row>
    <row r="227" spans="1:104" x14ac:dyDescent="0.2">
      <c r="A227" s="177"/>
      <c r="B227" s="179"/>
      <c r="C227" s="233" t="s">
        <v>149</v>
      </c>
      <c r="D227" s="234"/>
      <c r="E227" s="180">
        <v>1</v>
      </c>
      <c r="F227" s="181"/>
      <c r="G227" s="182"/>
      <c r="M227" s="178" t="s">
        <v>149</v>
      </c>
      <c r="O227" s="169"/>
    </row>
    <row r="228" spans="1:104" x14ac:dyDescent="0.2">
      <c r="A228" s="170">
        <v>75</v>
      </c>
      <c r="B228" s="171" t="s">
        <v>334</v>
      </c>
      <c r="C228" s="172" t="s">
        <v>335</v>
      </c>
      <c r="D228" s="173" t="s">
        <v>148</v>
      </c>
      <c r="E228" s="174">
        <v>1</v>
      </c>
      <c r="F228" s="207">
        <v>0</v>
      </c>
      <c r="G228" s="175">
        <f>E228*F228</f>
        <v>0</v>
      </c>
      <c r="O228" s="169">
        <v>2</v>
      </c>
      <c r="AA228" s="145">
        <v>3</v>
      </c>
      <c r="AB228" s="145">
        <v>7</v>
      </c>
      <c r="AC228" s="145">
        <v>61161803</v>
      </c>
      <c r="AZ228" s="145">
        <v>2</v>
      </c>
      <c r="BA228" s="145">
        <f>IF(AZ228=1,G228,0)</f>
        <v>0</v>
      </c>
      <c r="BB228" s="145">
        <f>IF(AZ228=2,G228,0)</f>
        <v>0</v>
      </c>
      <c r="BC228" s="145">
        <f>IF(AZ228=3,G228,0)</f>
        <v>0</v>
      </c>
      <c r="BD228" s="145">
        <f>IF(AZ228=4,G228,0)</f>
        <v>0</v>
      </c>
      <c r="BE228" s="145">
        <f>IF(AZ228=5,G228,0)</f>
        <v>0</v>
      </c>
      <c r="CA228" s="176">
        <v>3</v>
      </c>
      <c r="CB228" s="176">
        <v>7</v>
      </c>
      <c r="CZ228" s="145">
        <v>0.02</v>
      </c>
    </row>
    <row r="229" spans="1:104" x14ac:dyDescent="0.2">
      <c r="A229" s="177"/>
      <c r="B229" s="179"/>
      <c r="C229" s="233" t="s">
        <v>152</v>
      </c>
      <c r="D229" s="234"/>
      <c r="E229" s="180">
        <v>1</v>
      </c>
      <c r="F229" s="181"/>
      <c r="G229" s="182"/>
      <c r="M229" s="178" t="s">
        <v>152</v>
      </c>
      <c r="O229" s="169"/>
    </row>
    <row r="230" spans="1:104" x14ac:dyDescent="0.2">
      <c r="A230" s="170">
        <v>76</v>
      </c>
      <c r="B230" s="171" t="s">
        <v>336</v>
      </c>
      <c r="C230" s="172" t="s">
        <v>337</v>
      </c>
      <c r="D230" s="173" t="s">
        <v>61</v>
      </c>
      <c r="E230" s="174">
        <f>SUM(G210:G229)/100</f>
        <v>0</v>
      </c>
      <c r="F230" s="207">
        <v>0</v>
      </c>
      <c r="G230" s="175">
        <f>E230*F230</f>
        <v>0</v>
      </c>
      <c r="O230" s="169">
        <v>2</v>
      </c>
      <c r="AA230" s="145">
        <v>7</v>
      </c>
      <c r="AB230" s="145">
        <v>1002</v>
      </c>
      <c r="AC230" s="145">
        <v>5</v>
      </c>
      <c r="AZ230" s="145">
        <v>2</v>
      </c>
      <c r="BA230" s="145">
        <f>IF(AZ230=1,G230,0)</f>
        <v>0</v>
      </c>
      <c r="BB230" s="145">
        <f>IF(AZ230=2,G230,0)</f>
        <v>0</v>
      </c>
      <c r="BC230" s="145">
        <f>IF(AZ230=3,G230,0)</f>
        <v>0</v>
      </c>
      <c r="BD230" s="145">
        <f>IF(AZ230=4,G230,0)</f>
        <v>0</v>
      </c>
      <c r="BE230" s="145">
        <f>IF(AZ230=5,G230,0)</f>
        <v>0</v>
      </c>
      <c r="CA230" s="176">
        <v>7</v>
      </c>
      <c r="CB230" s="176">
        <v>1002</v>
      </c>
      <c r="CZ230" s="145">
        <v>0</v>
      </c>
    </row>
    <row r="231" spans="1:104" x14ac:dyDescent="0.2">
      <c r="A231" s="183"/>
      <c r="B231" s="184" t="s">
        <v>74</v>
      </c>
      <c r="C231" s="185" t="str">
        <f>CONCATENATE(B209," ",C209)</f>
        <v>766 Konstrukce truhlářské</v>
      </c>
      <c r="D231" s="186"/>
      <c r="E231" s="187"/>
      <c r="F231" s="188"/>
      <c r="G231" s="189">
        <f>SUM(G209:G230)</f>
        <v>0</v>
      </c>
      <c r="O231" s="169">
        <v>4</v>
      </c>
      <c r="BA231" s="190">
        <f>SUM(BA209:BA230)</f>
        <v>0</v>
      </c>
      <c r="BB231" s="190">
        <f>SUM(BB209:BB230)</f>
        <v>0</v>
      </c>
      <c r="BC231" s="190">
        <f>SUM(BC209:BC230)</f>
        <v>0</v>
      </c>
      <c r="BD231" s="190">
        <f>SUM(BD209:BD230)</f>
        <v>0</v>
      </c>
      <c r="BE231" s="190">
        <f>SUM(BE209:BE230)</f>
        <v>0</v>
      </c>
    </row>
    <row r="232" spans="1:104" x14ac:dyDescent="0.2">
      <c r="A232" s="162" t="s">
        <v>72</v>
      </c>
      <c r="B232" s="163" t="s">
        <v>338</v>
      </c>
      <c r="C232" s="164" t="s">
        <v>339</v>
      </c>
      <c r="D232" s="165"/>
      <c r="E232" s="166"/>
      <c r="F232" s="166"/>
      <c r="G232" s="167"/>
      <c r="H232" s="168"/>
      <c r="I232" s="168"/>
      <c r="O232" s="169">
        <v>1</v>
      </c>
    </row>
    <row r="233" spans="1:104" x14ac:dyDescent="0.2">
      <c r="A233" s="170">
        <v>77</v>
      </c>
      <c r="B233" s="171" t="s">
        <v>340</v>
      </c>
      <c r="C233" s="172" t="s">
        <v>341</v>
      </c>
      <c r="D233" s="173" t="s">
        <v>98</v>
      </c>
      <c r="E233" s="174">
        <v>14.02</v>
      </c>
      <c r="F233" s="207">
        <v>0</v>
      </c>
      <c r="G233" s="175">
        <f>E233*F233</f>
        <v>0</v>
      </c>
      <c r="O233" s="169">
        <v>2</v>
      </c>
      <c r="AA233" s="145">
        <v>1</v>
      </c>
      <c r="AB233" s="145">
        <v>7</v>
      </c>
      <c r="AC233" s="145">
        <v>7</v>
      </c>
      <c r="AZ233" s="145">
        <v>2</v>
      </c>
      <c r="BA233" s="145">
        <f>IF(AZ233=1,G233,0)</f>
        <v>0</v>
      </c>
      <c r="BB233" s="145">
        <f>IF(AZ233=2,G233,0)</f>
        <v>0</v>
      </c>
      <c r="BC233" s="145">
        <f>IF(AZ233=3,G233,0)</f>
        <v>0</v>
      </c>
      <c r="BD233" s="145">
        <f>IF(AZ233=4,G233,0)</f>
        <v>0</v>
      </c>
      <c r="BE233" s="145">
        <f>IF(AZ233=5,G233,0)</f>
        <v>0</v>
      </c>
      <c r="CA233" s="176">
        <v>1</v>
      </c>
      <c r="CB233" s="176">
        <v>7</v>
      </c>
      <c r="CZ233" s="145">
        <v>1.1E-4</v>
      </c>
    </row>
    <row r="234" spans="1:104" x14ac:dyDescent="0.2">
      <c r="A234" s="177"/>
      <c r="B234" s="179"/>
      <c r="C234" s="233" t="s">
        <v>113</v>
      </c>
      <c r="D234" s="234"/>
      <c r="E234" s="180">
        <v>0</v>
      </c>
      <c r="F234" s="181"/>
      <c r="G234" s="182"/>
      <c r="M234" s="178" t="s">
        <v>113</v>
      </c>
      <c r="O234" s="169"/>
    </row>
    <row r="235" spans="1:104" x14ac:dyDescent="0.2">
      <c r="A235" s="177"/>
      <c r="B235" s="179"/>
      <c r="C235" s="233" t="s">
        <v>342</v>
      </c>
      <c r="D235" s="234"/>
      <c r="E235" s="180">
        <v>4.32</v>
      </c>
      <c r="F235" s="181"/>
      <c r="G235" s="182"/>
      <c r="M235" s="178" t="s">
        <v>342</v>
      </c>
      <c r="O235" s="169"/>
    </row>
    <row r="236" spans="1:104" x14ac:dyDescent="0.2">
      <c r="A236" s="177"/>
      <c r="B236" s="179"/>
      <c r="C236" s="233" t="s">
        <v>343</v>
      </c>
      <c r="D236" s="234"/>
      <c r="E236" s="180">
        <v>9.6999999999999993</v>
      </c>
      <c r="F236" s="181"/>
      <c r="G236" s="182"/>
      <c r="M236" s="178" t="s">
        <v>343</v>
      </c>
      <c r="O236" s="169"/>
    </row>
    <row r="237" spans="1:104" x14ac:dyDescent="0.2">
      <c r="A237" s="170">
        <v>78</v>
      </c>
      <c r="B237" s="171" t="s">
        <v>344</v>
      </c>
      <c r="C237" s="172" t="s">
        <v>345</v>
      </c>
      <c r="D237" s="173" t="s">
        <v>87</v>
      </c>
      <c r="E237" s="174">
        <v>6.6</v>
      </c>
      <c r="F237" s="207">
        <v>0</v>
      </c>
      <c r="G237" s="175">
        <f>E237*F237</f>
        <v>0</v>
      </c>
      <c r="O237" s="169">
        <v>2</v>
      </c>
      <c r="AA237" s="145">
        <v>1</v>
      </c>
      <c r="AB237" s="145">
        <v>7</v>
      </c>
      <c r="AC237" s="145">
        <v>7</v>
      </c>
      <c r="AZ237" s="145">
        <v>2</v>
      </c>
      <c r="BA237" s="145">
        <f>IF(AZ237=1,G237,0)</f>
        <v>0</v>
      </c>
      <c r="BB237" s="145">
        <f>IF(AZ237=2,G237,0)</f>
        <v>0</v>
      </c>
      <c r="BC237" s="145">
        <f>IF(AZ237=3,G237,0)</f>
        <v>0</v>
      </c>
      <c r="BD237" s="145">
        <f>IF(AZ237=4,G237,0)</f>
        <v>0</v>
      </c>
      <c r="BE237" s="145">
        <f>IF(AZ237=5,G237,0)</f>
        <v>0</v>
      </c>
      <c r="CA237" s="176">
        <v>1</v>
      </c>
      <c r="CB237" s="176">
        <v>7</v>
      </c>
      <c r="CZ237" s="145">
        <v>8.0000000000000004E-4</v>
      </c>
    </row>
    <row r="238" spans="1:104" x14ac:dyDescent="0.2">
      <c r="A238" s="177"/>
      <c r="B238" s="179"/>
      <c r="C238" s="233" t="s">
        <v>113</v>
      </c>
      <c r="D238" s="234"/>
      <c r="E238" s="180">
        <v>0</v>
      </c>
      <c r="F238" s="181"/>
      <c r="G238" s="182"/>
      <c r="M238" s="178" t="s">
        <v>113</v>
      </c>
      <c r="O238" s="169"/>
    </row>
    <row r="239" spans="1:104" x14ac:dyDescent="0.2">
      <c r="A239" s="177"/>
      <c r="B239" s="179"/>
      <c r="C239" s="233" t="s">
        <v>235</v>
      </c>
      <c r="D239" s="234"/>
      <c r="E239" s="180">
        <v>0</v>
      </c>
      <c r="F239" s="181"/>
      <c r="G239" s="182"/>
      <c r="M239" s="178" t="s">
        <v>235</v>
      </c>
      <c r="O239" s="169"/>
    </row>
    <row r="240" spans="1:104" x14ac:dyDescent="0.2">
      <c r="A240" s="177"/>
      <c r="B240" s="179"/>
      <c r="C240" s="233" t="s">
        <v>169</v>
      </c>
      <c r="D240" s="234"/>
      <c r="E240" s="180">
        <v>1.1000000000000001</v>
      </c>
      <c r="F240" s="181"/>
      <c r="G240" s="182"/>
      <c r="M240" s="178" t="s">
        <v>169</v>
      </c>
      <c r="O240" s="169"/>
    </row>
    <row r="241" spans="1:104" x14ac:dyDescent="0.2">
      <c r="A241" s="177"/>
      <c r="B241" s="179"/>
      <c r="C241" s="233" t="s">
        <v>126</v>
      </c>
      <c r="D241" s="234"/>
      <c r="E241" s="180">
        <v>5.5</v>
      </c>
      <c r="F241" s="181"/>
      <c r="G241" s="182"/>
      <c r="M241" s="178" t="s">
        <v>126</v>
      </c>
      <c r="O241" s="169"/>
    </row>
    <row r="242" spans="1:104" ht="22.5" x14ac:dyDescent="0.2">
      <c r="A242" s="170">
        <v>79</v>
      </c>
      <c r="B242" s="171" t="s">
        <v>346</v>
      </c>
      <c r="C242" s="172" t="s">
        <v>347</v>
      </c>
      <c r="D242" s="173" t="s">
        <v>87</v>
      </c>
      <c r="E242" s="174">
        <v>6.6</v>
      </c>
      <c r="F242" s="207">
        <v>0</v>
      </c>
      <c r="G242" s="175">
        <f>E242*F242</f>
        <v>0</v>
      </c>
      <c r="O242" s="169">
        <v>2</v>
      </c>
      <c r="AA242" s="145">
        <v>12</v>
      </c>
      <c r="AB242" s="145">
        <v>0</v>
      </c>
      <c r="AC242" s="145">
        <v>24</v>
      </c>
      <c r="AZ242" s="145">
        <v>2</v>
      </c>
      <c r="BA242" s="145">
        <f>IF(AZ242=1,G242,0)</f>
        <v>0</v>
      </c>
      <c r="BB242" s="145">
        <f>IF(AZ242=2,G242,0)</f>
        <v>0</v>
      </c>
      <c r="BC242" s="145">
        <f>IF(AZ242=3,G242,0)</f>
        <v>0</v>
      </c>
      <c r="BD242" s="145">
        <f>IF(AZ242=4,G242,0)</f>
        <v>0</v>
      </c>
      <c r="BE242" s="145">
        <f>IF(AZ242=5,G242,0)</f>
        <v>0</v>
      </c>
      <c r="CA242" s="176">
        <v>12</v>
      </c>
      <c r="CB242" s="176">
        <v>0</v>
      </c>
      <c r="CZ242" s="145">
        <v>5.1399999999999996E-3</v>
      </c>
    </row>
    <row r="243" spans="1:104" x14ac:dyDescent="0.2">
      <c r="A243" s="177"/>
      <c r="B243" s="179"/>
      <c r="C243" s="233" t="s">
        <v>113</v>
      </c>
      <c r="D243" s="234"/>
      <c r="E243" s="180">
        <v>0</v>
      </c>
      <c r="F243" s="181"/>
      <c r="G243" s="182"/>
      <c r="M243" s="178" t="s">
        <v>113</v>
      </c>
      <c r="O243" s="169"/>
    </row>
    <row r="244" spans="1:104" x14ac:dyDescent="0.2">
      <c r="A244" s="177"/>
      <c r="B244" s="179"/>
      <c r="C244" s="233" t="s">
        <v>235</v>
      </c>
      <c r="D244" s="234"/>
      <c r="E244" s="180">
        <v>0</v>
      </c>
      <c r="F244" s="181"/>
      <c r="G244" s="182"/>
      <c r="M244" s="178" t="s">
        <v>235</v>
      </c>
      <c r="O244" s="169"/>
    </row>
    <row r="245" spans="1:104" x14ac:dyDescent="0.2">
      <c r="A245" s="177"/>
      <c r="B245" s="179"/>
      <c r="C245" s="233" t="s">
        <v>169</v>
      </c>
      <c r="D245" s="234"/>
      <c r="E245" s="180">
        <v>1.1000000000000001</v>
      </c>
      <c r="F245" s="181"/>
      <c r="G245" s="182"/>
      <c r="M245" s="178" t="s">
        <v>169</v>
      </c>
      <c r="O245" s="169"/>
    </row>
    <row r="246" spans="1:104" x14ac:dyDescent="0.2">
      <c r="A246" s="177"/>
      <c r="B246" s="179"/>
      <c r="C246" s="233" t="s">
        <v>126</v>
      </c>
      <c r="D246" s="234"/>
      <c r="E246" s="180">
        <v>5.5</v>
      </c>
      <c r="F246" s="181"/>
      <c r="G246" s="182"/>
      <c r="M246" s="178" t="s">
        <v>126</v>
      </c>
      <c r="O246" s="169"/>
    </row>
    <row r="247" spans="1:104" x14ac:dyDescent="0.2">
      <c r="A247" s="170">
        <v>80</v>
      </c>
      <c r="B247" s="171" t="s">
        <v>348</v>
      </c>
      <c r="C247" s="172" t="s">
        <v>349</v>
      </c>
      <c r="D247" s="173" t="s">
        <v>87</v>
      </c>
      <c r="E247" s="174">
        <v>6.6</v>
      </c>
      <c r="F247" s="207">
        <v>0</v>
      </c>
      <c r="G247" s="175">
        <f>E247*F247</f>
        <v>0</v>
      </c>
      <c r="O247" s="169">
        <v>2</v>
      </c>
      <c r="AA247" s="145">
        <v>12</v>
      </c>
      <c r="AB247" s="145">
        <v>0</v>
      </c>
      <c r="AC247" s="145">
        <v>25</v>
      </c>
      <c r="AZ247" s="145">
        <v>2</v>
      </c>
      <c r="BA247" s="145">
        <f>IF(AZ247=1,G247,0)</f>
        <v>0</v>
      </c>
      <c r="BB247" s="145">
        <f>IF(AZ247=2,G247,0)</f>
        <v>0</v>
      </c>
      <c r="BC247" s="145">
        <f>IF(AZ247=3,G247,0)</f>
        <v>0</v>
      </c>
      <c r="BD247" s="145">
        <f>IF(AZ247=4,G247,0)</f>
        <v>0</v>
      </c>
      <c r="BE247" s="145">
        <f>IF(AZ247=5,G247,0)</f>
        <v>0</v>
      </c>
      <c r="CA247" s="176">
        <v>12</v>
      </c>
      <c r="CB247" s="176">
        <v>0</v>
      </c>
      <c r="CZ247" s="145">
        <v>3.3300000000000001E-3</v>
      </c>
    </row>
    <row r="248" spans="1:104" x14ac:dyDescent="0.2">
      <c r="A248" s="177"/>
      <c r="B248" s="179"/>
      <c r="C248" s="233" t="s">
        <v>113</v>
      </c>
      <c r="D248" s="234"/>
      <c r="E248" s="180">
        <v>0</v>
      </c>
      <c r="F248" s="181"/>
      <c r="G248" s="182"/>
      <c r="M248" s="178" t="s">
        <v>113</v>
      </c>
      <c r="O248" s="169"/>
    </row>
    <row r="249" spans="1:104" x14ac:dyDescent="0.2">
      <c r="A249" s="177"/>
      <c r="B249" s="179"/>
      <c r="C249" s="233" t="s">
        <v>235</v>
      </c>
      <c r="D249" s="234"/>
      <c r="E249" s="180">
        <v>0</v>
      </c>
      <c r="F249" s="181"/>
      <c r="G249" s="182"/>
      <c r="M249" s="178" t="s">
        <v>235</v>
      </c>
      <c r="O249" s="169"/>
    </row>
    <row r="250" spans="1:104" x14ac:dyDescent="0.2">
      <c r="A250" s="177"/>
      <c r="B250" s="179"/>
      <c r="C250" s="233" t="s">
        <v>169</v>
      </c>
      <c r="D250" s="234"/>
      <c r="E250" s="180">
        <v>1.1000000000000001</v>
      </c>
      <c r="F250" s="181"/>
      <c r="G250" s="182"/>
      <c r="M250" s="178" t="s">
        <v>169</v>
      </c>
      <c r="O250" s="169"/>
    </row>
    <row r="251" spans="1:104" x14ac:dyDescent="0.2">
      <c r="A251" s="177"/>
      <c r="B251" s="179"/>
      <c r="C251" s="233" t="s">
        <v>126</v>
      </c>
      <c r="D251" s="234"/>
      <c r="E251" s="180">
        <v>5.5</v>
      </c>
      <c r="F251" s="181"/>
      <c r="G251" s="182"/>
      <c r="M251" s="178" t="s">
        <v>126</v>
      </c>
      <c r="O251" s="169"/>
    </row>
    <row r="252" spans="1:104" x14ac:dyDescent="0.2">
      <c r="A252" s="170">
        <v>81</v>
      </c>
      <c r="B252" s="171" t="s">
        <v>350</v>
      </c>
      <c r="C252" s="172" t="s">
        <v>351</v>
      </c>
      <c r="D252" s="173" t="s">
        <v>87</v>
      </c>
      <c r="E252" s="174">
        <v>6.93</v>
      </c>
      <c r="F252" s="207">
        <v>0</v>
      </c>
      <c r="G252" s="175">
        <f>E252*F252</f>
        <v>0</v>
      </c>
      <c r="O252" s="169">
        <v>2</v>
      </c>
      <c r="AA252" s="145">
        <v>3</v>
      </c>
      <c r="AB252" s="145">
        <v>7</v>
      </c>
      <c r="AC252" s="145">
        <v>59764210</v>
      </c>
      <c r="AZ252" s="145">
        <v>2</v>
      </c>
      <c r="BA252" s="145">
        <f>IF(AZ252=1,G252,0)</f>
        <v>0</v>
      </c>
      <c r="BB252" s="145">
        <f>IF(AZ252=2,G252,0)</f>
        <v>0</v>
      </c>
      <c r="BC252" s="145">
        <f>IF(AZ252=3,G252,0)</f>
        <v>0</v>
      </c>
      <c r="BD252" s="145">
        <f>IF(AZ252=4,G252,0)</f>
        <v>0</v>
      </c>
      <c r="BE252" s="145">
        <f>IF(AZ252=5,G252,0)</f>
        <v>0</v>
      </c>
      <c r="CA252" s="176">
        <v>3</v>
      </c>
      <c r="CB252" s="176">
        <v>7</v>
      </c>
      <c r="CZ252" s="145">
        <v>1.9199999999999998E-2</v>
      </c>
    </row>
    <row r="253" spans="1:104" x14ac:dyDescent="0.2">
      <c r="A253" s="177"/>
      <c r="B253" s="179"/>
      <c r="C253" s="233" t="s">
        <v>113</v>
      </c>
      <c r="D253" s="234"/>
      <c r="E253" s="180">
        <v>0</v>
      </c>
      <c r="F253" s="181"/>
      <c r="G253" s="182"/>
      <c r="M253" s="178" t="s">
        <v>113</v>
      </c>
      <c r="O253" s="169"/>
    </row>
    <row r="254" spans="1:104" x14ac:dyDescent="0.2">
      <c r="A254" s="177"/>
      <c r="B254" s="179"/>
      <c r="C254" s="233" t="s">
        <v>235</v>
      </c>
      <c r="D254" s="234"/>
      <c r="E254" s="180">
        <v>0</v>
      </c>
      <c r="F254" s="181"/>
      <c r="G254" s="182"/>
      <c r="M254" s="178" t="s">
        <v>235</v>
      </c>
      <c r="O254" s="169"/>
    </row>
    <row r="255" spans="1:104" x14ac:dyDescent="0.2">
      <c r="A255" s="177"/>
      <c r="B255" s="179"/>
      <c r="C255" s="233" t="s">
        <v>169</v>
      </c>
      <c r="D255" s="234"/>
      <c r="E255" s="180">
        <v>1.1000000000000001</v>
      </c>
      <c r="F255" s="181"/>
      <c r="G255" s="182"/>
      <c r="M255" s="178" t="s">
        <v>169</v>
      </c>
      <c r="O255" s="169"/>
    </row>
    <row r="256" spans="1:104" x14ac:dyDescent="0.2">
      <c r="A256" s="177"/>
      <c r="B256" s="179"/>
      <c r="C256" s="233" t="s">
        <v>126</v>
      </c>
      <c r="D256" s="234"/>
      <c r="E256" s="180">
        <v>5.5</v>
      </c>
      <c r="F256" s="181"/>
      <c r="G256" s="182"/>
      <c r="M256" s="178" t="s">
        <v>126</v>
      </c>
      <c r="O256" s="169"/>
    </row>
    <row r="257" spans="1:104" x14ac:dyDescent="0.2">
      <c r="A257" s="177"/>
      <c r="B257" s="179"/>
      <c r="C257" s="236" t="s">
        <v>352</v>
      </c>
      <c r="D257" s="234"/>
      <c r="E257" s="204">
        <v>6.6</v>
      </c>
      <c r="F257" s="181"/>
      <c r="G257" s="182"/>
      <c r="M257" s="178" t="s">
        <v>352</v>
      </c>
      <c r="O257" s="169"/>
    </row>
    <row r="258" spans="1:104" x14ac:dyDescent="0.2">
      <c r="A258" s="177"/>
      <c r="B258" s="179"/>
      <c r="C258" s="233" t="s">
        <v>353</v>
      </c>
      <c r="D258" s="234"/>
      <c r="E258" s="180">
        <v>0.33</v>
      </c>
      <c r="F258" s="181"/>
      <c r="G258" s="182"/>
      <c r="M258" s="178" t="s">
        <v>353</v>
      </c>
      <c r="O258" s="169"/>
    </row>
    <row r="259" spans="1:104" x14ac:dyDescent="0.2">
      <c r="A259" s="170">
        <v>82</v>
      </c>
      <c r="B259" s="171" t="s">
        <v>354</v>
      </c>
      <c r="C259" s="172" t="s">
        <v>355</v>
      </c>
      <c r="D259" s="173" t="s">
        <v>61</v>
      </c>
      <c r="E259" s="174">
        <f>SUM(G233:G258)/100</f>
        <v>0</v>
      </c>
      <c r="F259" s="207">
        <v>0</v>
      </c>
      <c r="G259" s="175">
        <f>E259*F259</f>
        <v>0</v>
      </c>
      <c r="O259" s="169">
        <v>2</v>
      </c>
      <c r="AA259" s="145">
        <v>7</v>
      </c>
      <c r="AB259" s="145">
        <v>1002</v>
      </c>
      <c r="AC259" s="145">
        <v>5</v>
      </c>
      <c r="AZ259" s="145">
        <v>2</v>
      </c>
      <c r="BA259" s="145">
        <f>IF(AZ259=1,G259,0)</f>
        <v>0</v>
      </c>
      <c r="BB259" s="145">
        <f>IF(AZ259=2,G259,0)</f>
        <v>0</v>
      </c>
      <c r="BC259" s="145">
        <f>IF(AZ259=3,G259,0)</f>
        <v>0</v>
      </c>
      <c r="BD259" s="145">
        <f>IF(AZ259=4,G259,0)</f>
        <v>0</v>
      </c>
      <c r="BE259" s="145">
        <f>IF(AZ259=5,G259,0)</f>
        <v>0</v>
      </c>
      <c r="CA259" s="176">
        <v>7</v>
      </c>
      <c r="CB259" s="176">
        <v>1002</v>
      </c>
      <c r="CZ259" s="145">
        <v>0</v>
      </c>
    </row>
    <row r="260" spans="1:104" x14ac:dyDescent="0.2">
      <c r="A260" s="183"/>
      <c r="B260" s="184" t="s">
        <v>74</v>
      </c>
      <c r="C260" s="185" t="str">
        <f>CONCATENATE(B232," ",C232)</f>
        <v>771 Podlahy z dlaždic a obklady</v>
      </c>
      <c r="D260" s="186"/>
      <c r="E260" s="187"/>
      <c r="F260" s="188"/>
      <c r="G260" s="189">
        <f>SUM(G232:G259)</f>
        <v>0</v>
      </c>
      <c r="O260" s="169">
        <v>4</v>
      </c>
      <c r="BA260" s="190">
        <f>SUM(BA232:BA259)</f>
        <v>0</v>
      </c>
      <c r="BB260" s="190">
        <f>SUM(BB232:BB259)</f>
        <v>0</v>
      </c>
      <c r="BC260" s="190">
        <f>SUM(BC232:BC259)</f>
        <v>0</v>
      </c>
      <c r="BD260" s="190">
        <f>SUM(BD232:BD259)</f>
        <v>0</v>
      </c>
      <c r="BE260" s="190">
        <f>SUM(BE232:BE259)</f>
        <v>0</v>
      </c>
    </row>
    <row r="261" spans="1:104" x14ac:dyDescent="0.2">
      <c r="A261" s="162" t="s">
        <v>72</v>
      </c>
      <c r="B261" s="163" t="s">
        <v>356</v>
      </c>
      <c r="C261" s="164" t="s">
        <v>357</v>
      </c>
      <c r="D261" s="165"/>
      <c r="E261" s="166"/>
      <c r="F261" s="166"/>
      <c r="G261" s="167"/>
      <c r="H261" s="168"/>
      <c r="I261" s="168"/>
      <c r="O261" s="169">
        <v>1</v>
      </c>
    </row>
    <row r="262" spans="1:104" x14ac:dyDescent="0.2">
      <c r="A262" s="170">
        <v>83</v>
      </c>
      <c r="B262" s="171" t="s">
        <v>358</v>
      </c>
      <c r="C262" s="172" t="s">
        <v>359</v>
      </c>
      <c r="D262" s="173" t="s">
        <v>98</v>
      </c>
      <c r="E262" s="174">
        <v>4.55</v>
      </c>
      <c r="F262" s="207">
        <v>0</v>
      </c>
      <c r="G262" s="175">
        <f>E262*F262</f>
        <v>0</v>
      </c>
      <c r="O262" s="169">
        <v>2</v>
      </c>
      <c r="AA262" s="145">
        <v>1</v>
      </c>
      <c r="AB262" s="145">
        <v>7</v>
      </c>
      <c r="AC262" s="145">
        <v>7</v>
      </c>
      <c r="AZ262" s="145">
        <v>2</v>
      </c>
      <c r="BA262" s="145">
        <f>IF(AZ262=1,G262,0)</f>
        <v>0</v>
      </c>
      <c r="BB262" s="145">
        <f>IF(AZ262=2,G262,0)</f>
        <v>0</v>
      </c>
      <c r="BC262" s="145">
        <f>IF(AZ262=3,G262,0)</f>
        <v>0</v>
      </c>
      <c r="BD262" s="145">
        <f>IF(AZ262=4,G262,0)</f>
        <v>0</v>
      </c>
      <c r="BE262" s="145">
        <f>IF(AZ262=5,G262,0)</f>
        <v>0</v>
      </c>
      <c r="CA262" s="176">
        <v>1</v>
      </c>
      <c r="CB262" s="176">
        <v>7</v>
      </c>
      <c r="CZ262" s="145">
        <v>3.8999999999999999E-4</v>
      </c>
    </row>
    <row r="263" spans="1:104" x14ac:dyDescent="0.2">
      <c r="A263" s="177"/>
      <c r="B263" s="179"/>
      <c r="C263" s="233" t="s">
        <v>360</v>
      </c>
      <c r="D263" s="234"/>
      <c r="E263" s="180">
        <v>4.55</v>
      </c>
      <c r="F263" s="181"/>
      <c r="G263" s="182"/>
      <c r="M263" s="178" t="s">
        <v>360</v>
      </c>
      <c r="O263" s="169"/>
    </row>
    <row r="264" spans="1:104" ht="22.5" x14ac:dyDescent="0.2">
      <c r="A264" s="170">
        <v>84</v>
      </c>
      <c r="B264" s="171" t="s">
        <v>361</v>
      </c>
      <c r="C264" s="172" t="s">
        <v>362</v>
      </c>
      <c r="D264" s="173" t="s">
        <v>87</v>
      </c>
      <c r="E264" s="174">
        <v>71.599999999999994</v>
      </c>
      <c r="F264" s="207">
        <v>0</v>
      </c>
      <c r="G264" s="175">
        <f>E264*F264</f>
        <v>0</v>
      </c>
      <c r="O264" s="169">
        <v>2</v>
      </c>
      <c r="AA264" s="145">
        <v>12</v>
      </c>
      <c r="AB264" s="145">
        <v>0</v>
      </c>
      <c r="AC264" s="145">
        <v>142</v>
      </c>
      <c r="AZ264" s="145">
        <v>2</v>
      </c>
      <c r="BA264" s="145">
        <f>IF(AZ264=1,G264,0)</f>
        <v>0</v>
      </c>
      <c r="BB264" s="145">
        <f>IF(AZ264=2,G264,0)</f>
        <v>0</v>
      </c>
      <c r="BC264" s="145">
        <f>IF(AZ264=3,G264,0)</f>
        <v>0</v>
      </c>
      <c r="BD264" s="145">
        <f>IF(AZ264=4,G264,0)</f>
        <v>0</v>
      </c>
      <c r="BE264" s="145">
        <f>IF(AZ264=5,G264,0)</f>
        <v>0</v>
      </c>
      <c r="CA264" s="176">
        <v>12</v>
      </c>
      <c r="CB264" s="176">
        <v>0</v>
      </c>
      <c r="CZ264" s="145">
        <v>1.09E-2</v>
      </c>
    </row>
    <row r="265" spans="1:104" x14ac:dyDescent="0.2">
      <c r="A265" s="177"/>
      <c r="B265" s="179"/>
      <c r="C265" s="233" t="s">
        <v>113</v>
      </c>
      <c r="D265" s="234"/>
      <c r="E265" s="180">
        <v>0</v>
      </c>
      <c r="F265" s="181"/>
      <c r="G265" s="182"/>
      <c r="M265" s="178" t="s">
        <v>113</v>
      </c>
      <c r="O265" s="169"/>
    </row>
    <row r="266" spans="1:104" x14ac:dyDescent="0.2">
      <c r="A266" s="177"/>
      <c r="B266" s="179"/>
      <c r="C266" s="233" t="s">
        <v>125</v>
      </c>
      <c r="D266" s="234"/>
      <c r="E266" s="180">
        <v>5.0999999999999996</v>
      </c>
      <c r="F266" s="181"/>
      <c r="G266" s="182"/>
      <c r="M266" s="178" t="s">
        <v>125</v>
      </c>
      <c r="O266" s="169"/>
    </row>
    <row r="267" spans="1:104" x14ac:dyDescent="0.2">
      <c r="A267" s="177"/>
      <c r="B267" s="179"/>
      <c r="C267" s="233" t="s">
        <v>141</v>
      </c>
      <c r="D267" s="234"/>
      <c r="E267" s="180">
        <v>16.8</v>
      </c>
      <c r="F267" s="181"/>
      <c r="G267" s="182"/>
      <c r="M267" s="178" t="s">
        <v>141</v>
      </c>
      <c r="O267" s="169"/>
    </row>
    <row r="268" spans="1:104" x14ac:dyDescent="0.2">
      <c r="A268" s="177"/>
      <c r="B268" s="179"/>
      <c r="C268" s="233" t="s">
        <v>142</v>
      </c>
      <c r="D268" s="234"/>
      <c r="E268" s="180">
        <v>17.8</v>
      </c>
      <c r="F268" s="181"/>
      <c r="G268" s="182"/>
      <c r="M268" s="178" t="s">
        <v>142</v>
      </c>
      <c r="O268" s="169"/>
    </row>
    <row r="269" spans="1:104" x14ac:dyDescent="0.2">
      <c r="A269" s="177"/>
      <c r="B269" s="179"/>
      <c r="C269" s="233" t="s">
        <v>143</v>
      </c>
      <c r="D269" s="234"/>
      <c r="E269" s="180">
        <v>18.8</v>
      </c>
      <c r="F269" s="181"/>
      <c r="G269" s="182"/>
      <c r="M269" s="178" t="s">
        <v>143</v>
      </c>
      <c r="O269" s="169"/>
    </row>
    <row r="270" spans="1:104" x14ac:dyDescent="0.2">
      <c r="A270" s="177"/>
      <c r="B270" s="179"/>
      <c r="C270" s="233" t="s">
        <v>127</v>
      </c>
      <c r="D270" s="234"/>
      <c r="E270" s="180">
        <v>13.1</v>
      </c>
      <c r="F270" s="181"/>
      <c r="G270" s="182"/>
      <c r="M270" s="178" t="s">
        <v>127</v>
      </c>
      <c r="O270" s="169"/>
    </row>
    <row r="271" spans="1:104" x14ac:dyDescent="0.2">
      <c r="A271" s="170">
        <v>85</v>
      </c>
      <c r="B271" s="171" t="s">
        <v>363</v>
      </c>
      <c r="C271" s="172" t="s">
        <v>364</v>
      </c>
      <c r="D271" s="173" t="s">
        <v>61</v>
      </c>
      <c r="E271" s="174">
        <f>SUM(G262:G270)/100</f>
        <v>0</v>
      </c>
      <c r="F271" s="207">
        <v>0</v>
      </c>
      <c r="G271" s="175">
        <f>E271*F271</f>
        <v>0</v>
      </c>
      <c r="O271" s="169">
        <v>2</v>
      </c>
      <c r="AA271" s="145">
        <v>7</v>
      </c>
      <c r="AB271" s="145">
        <v>1002</v>
      </c>
      <c r="AC271" s="145">
        <v>5</v>
      </c>
      <c r="AZ271" s="145">
        <v>2</v>
      </c>
      <c r="BA271" s="145">
        <f>IF(AZ271=1,G271,0)</f>
        <v>0</v>
      </c>
      <c r="BB271" s="145">
        <f>IF(AZ271=2,G271,0)</f>
        <v>0</v>
      </c>
      <c r="BC271" s="145">
        <f>IF(AZ271=3,G271,0)</f>
        <v>0</v>
      </c>
      <c r="BD271" s="145">
        <f>IF(AZ271=4,G271,0)</f>
        <v>0</v>
      </c>
      <c r="BE271" s="145">
        <f>IF(AZ271=5,G271,0)</f>
        <v>0</v>
      </c>
      <c r="CA271" s="176">
        <v>7</v>
      </c>
      <c r="CB271" s="176">
        <v>1002</v>
      </c>
      <c r="CZ271" s="145">
        <v>0</v>
      </c>
    </row>
    <row r="272" spans="1:104" x14ac:dyDescent="0.2">
      <c r="A272" s="183"/>
      <c r="B272" s="184" t="s">
        <v>74</v>
      </c>
      <c r="C272" s="185" t="str">
        <f>CONCATENATE(B261," ",C261)</f>
        <v>775 Podlahy vlysové a parketové</v>
      </c>
      <c r="D272" s="186"/>
      <c r="E272" s="187"/>
      <c r="F272" s="188"/>
      <c r="G272" s="189">
        <f>SUM(G261:G271)</f>
        <v>0</v>
      </c>
      <c r="O272" s="169">
        <v>4</v>
      </c>
      <c r="BA272" s="190">
        <f>SUM(BA261:BA271)</f>
        <v>0</v>
      </c>
      <c r="BB272" s="190">
        <f>SUM(BB261:BB271)</f>
        <v>0</v>
      </c>
      <c r="BC272" s="190">
        <f>SUM(BC261:BC271)</f>
        <v>0</v>
      </c>
      <c r="BD272" s="190">
        <f>SUM(BD261:BD271)</f>
        <v>0</v>
      </c>
      <c r="BE272" s="190">
        <f>SUM(BE261:BE271)</f>
        <v>0</v>
      </c>
    </row>
    <row r="273" spans="1:104" x14ac:dyDescent="0.2">
      <c r="A273" s="162" t="s">
        <v>72</v>
      </c>
      <c r="B273" s="163" t="s">
        <v>365</v>
      </c>
      <c r="C273" s="164" t="s">
        <v>366</v>
      </c>
      <c r="D273" s="165"/>
      <c r="E273" s="166"/>
      <c r="F273" s="166"/>
      <c r="G273" s="167"/>
      <c r="H273" s="168"/>
      <c r="I273" s="168"/>
      <c r="O273" s="169">
        <v>1</v>
      </c>
    </row>
    <row r="274" spans="1:104" x14ac:dyDescent="0.2">
      <c r="A274" s="170">
        <v>86</v>
      </c>
      <c r="B274" s="171" t="s">
        <v>367</v>
      </c>
      <c r="C274" s="172" t="s">
        <v>368</v>
      </c>
      <c r="D274" s="173" t="s">
        <v>87</v>
      </c>
      <c r="E274" s="174">
        <v>23.38</v>
      </c>
      <c r="F274" s="207">
        <v>0</v>
      </c>
      <c r="G274" s="175">
        <f>E274*F274</f>
        <v>0</v>
      </c>
      <c r="O274" s="169">
        <v>2</v>
      </c>
      <c r="AA274" s="145">
        <v>1</v>
      </c>
      <c r="AB274" s="145">
        <v>7</v>
      </c>
      <c r="AC274" s="145">
        <v>7</v>
      </c>
      <c r="AZ274" s="145">
        <v>2</v>
      </c>
      <c r="BA274" s="145">
        <f>IF(AZ274=1,G274,0)</f>
        <v>0</v>
      </c>
      <c r="BB274" s="145">
        <f>IF(AZ274=2,G274,0)</f>
        <v>0</v>
      </c>
      <c r="BC274" s="145">
        <f>IF(AZ274=3,G274,0)</f>
        <v>0</v>
      </c>
      <c r="BD274" s="145">
        <f>IF(AZ274=4,G274,0)</f>
        <v>0</v>
      </c>
      <c r="BE274" s="145">
        <f>IF(AZ274=5,G274,0)</f>
        <v>0</v>
      </c>
      <c r="CA274" s="176">
        <v>1</v>
      </c>
      <c r="CB274" s="176">
        <v>7</v>
      </c>
      <c r="CZ274" s="145">
        <v>5.2399999999999999E-3</v>
      </c>
    </row>
    <row r="275" spans="1:104" x14ac:dyDescent="0.2">
      <c r="A275" s="177"/>
      <c r="B275" s="179"/>
      <c r="C275" s="233" t="s">
        <v>112</v>
      </c>
      <c r="D275" s="234"/>
      <c r="E275" s="180">
        <v>0</v>
      </c>
      <c r="F275" s="181"/>
      <c r="G275" s="182"/>
      <c r="M275" s="178" t="s">
        <v>112</v>
      </c>
      <c r="O275" s="169"/>
    </row>
    <row r="276" spans="1:104" x14ac:dyDescent="0.2">
      <c r="A276" s="177"/>
      <c r="B276" s="179"/>
      <c r="C276" s="233" t="s">
        <v>113</v>
      </c>
      <c r="D276" s="234"/>
      <c r="E276" s="180">
        <v>0</v>
      </c>
      <c r="F276" s="181"/>
      <c r="G276" s="182"/>
      <c r="M276" s="178" t="s">
        <v>113</v>
      </c>
      <c r="O276" s="169"/>
    </row>
    <row r="277" spans="1:104" x14ac:dyDescent="0.2">
      <c r="A277" s="177"/>
      <c r="B277" s="179"/>
      <c r="C277" s="233" t="s">
        <v>114</v>
      </c>
      <c r="D277" s="234"/>
      <c r="E277" s="180">
        <v>5.58</v>
      </c>
      <c r="F277" s="181"/>
      <c r="G277" s="182"/>
      <c r="M277" s="178" t="s">
        <v>114</v>
      </c>
      <c r="O277" s="169"/>
    </row>
    <row r="278" spans="1:104" x14ac:dyDescent="0.2">
      <c r="A278" s="177"/>
      <c r="B278" s="179"/>
      <c r="C278" s="233" t="s">
        <v>115</v>
      </c>
      <c r="D278" s="234"/>
      <c r="E278" s="180">
        <v>17.8</v>
      </c>
      <c r="F278" s="181"/>
      <c r="G278" s="182"/>
      <c r="M278" s="178" t="s">
        <v>115</v>
      </c>
      <c r="O278" s="169"/>
    </row>
    <row r="279" spans="1:104" x14ac:dyDescent="0.2">
      <c r="A279" s="170">
        <v>87</v>
      </c>
      <c r="B279" s="171" t="s">
        <v>369</v>
      </c>
      <c r="C279" s="172" t="s">
        <v>370</v>
      </c>
      <c r="D279" s="173" t="s">
        <v>87</v>
      </c>
      <c r="E279" s="174">
        <v>2.4500000000000002</v>
      </c>
      <c r="F279" s="207">
        <v>0</v>
      </c>
      <c r="G279" s="175">
        <f>E279*F279</f>
        <v>0</v>
      </c>
      <c r="O279" s="169">
        <v>2</v>
      </c>
      <c r="AA279" s="145">
        <v>1</v>
      </c>
      <c r="AB279" s="145">
        <v>7</v>
      </c>
      <c r="AC279" s="145">
        <v>7</v>
      </c>
      <c r="AZ279" s="145">
        <v>2</v>
      </c>
      <c r="BA279" s="145">
        <f>IF(AZ279=1,G279,0)</f>
        <v>0</v>
      </c>
      <c r="BB279" s="145">
        <f>IF(AZ279=2,G279,0)</f>
        <v>0</v>
      </c>
      <c r="BC279" s="145">
        <f>IF(AZ279=3,G279,0)</f>
        <v>0</v>
      </c>
      <c r="BD279" s="145">
        <f>IF(AZ279=4,G279,0)</f>
        <v>0</v>
      </c>
      <c r="BE279" s="145">
        <f>IF(AZ279=5,G279,0)</f>
        <v>0</v>
      </c>
      <c r="CA279" s="176">
        <v>1</v>
      </c>
      <c r="CB279" s="176">
        <v>7</v>
      </c>
      <c r="CZ279" s="145">
        <v>3.3700000000000002E-3</v>
      </c>
    </row>
    <row r="280" spans="1:104" x14ac:dyDescent="0.2">
      <c r="A280" s="177"/>
      <c r="B280" s="179"/>
      <c r="C280" s="233" t="s">
        <v>116</v>
      </c>
      <c r="D280" s="234"/>
      <c r="E280" s="180">
        <v>2.4500000000000002</v>
      </c>
      <c r="F280" s="181"/>
      <c r="G280" s="182"/>
      <c r="M280" s="178" t="s">
        <v>116</v>
      </c>
      <c r="O280" s="169"/>
    </row>
    <row r="281" spans="1:104" x14ac:dyDescent="0.2">
      <c r="A281" s="170">
        <v>88</v>
      </c>
      <c r="B281" s="171" t="s">
        <v>371</v>
      </c>
      <c r="C281" s="172" t="s">
        <v>372</v>
      </c>
      <c r="D281" s="173" t="s">
        <v>87</v>
      </c>
      <c r="E281" s="174">
        <v>2.5234999999999999</v>
      </c>
      <c r="F281" s="207">
        <v>0</v>
      </c>
      <c r="G281" s="175">
        <f>E281*F281</f>
        <v>0</v>
      </c>
      <c r="O281" s="169">
        <v>2</v>
      </c>
      <c r="AA281" s="145">
        <v>3</v>
      </c>
      <c r="AB281" s="145">
        <v>7</v>
      </c>
      <c r="AC281" s="145">
        <v>59762039</v>
      </c>
      <c r="AZ281" s="145">
        <v>2</v>
      </c>
      <c r="BA281" s="145">
        <f>IF(AZ281=1,G281,0)</f>
        <v>0</v>
      </c>
      <c r="BB281" s="145">
        <f>IF(AZ281=2,G281,0)</f>
        <v>0</v>
      </c>
      <c r="BC281" s="145">
        <f>IF(AZ281=3,G281,0)</f>
        <v>0</v>
      </c>
      <c r="BD281" s="145">
        <f>IF(AZ281=4,G281,0)</f>
        <v>0</v>
      </c>
      <c r="BE281" s="145">
        <f>IF(AZ281=5,G281,0)</f>
        <v>0</v>
      </c>
      <c r="CA281" s="176">
        <v>3</v>
      </c>
      <c r="CB281" s="176">
        <v>7</v>
      </c>
      <c r="CZ281" s="145">
        <v>1.2200000000000001E-2</v>
      </c>
    </row>
    <row r="282" spans="1:104" x14ac:dyDescent="0.2">
      <c r="A282" s="177"/>
      <c r="B282" s="179"/>
      <c r="C282" s="233" t="s">
        <v>116</v>
      </c>
      <c r="D282" s="234"/>
      <c r="E282" s="180">
        <v>2.4500000000000002</v>
      </c>
      <c r="F282" s="181"/>
      <c r="G282" s="182"/>
      <c r="M282" s="178" t="s">
        <v>116</v>
      </c>
      <c r="O282" s="169"/>
    </row>
    <row r="283" spans="1:104" x14ac:dyDescent="0.2">
      <c r="A283" s="177"/>
      <c r="B283" s="179"/>
      <c r="C283" s="233" t="s">
        <v>373</v>
      </c>
      <c r="D283" s="234"/>
      <c r="E283" s="180">
        <v>7.3499999999999996E-2</v>
      </c>
      <c r="F283" s="181"/>
      <c r="G283" s="182"/>
      <c r="M283" s="178" t="s">
        <v>373</v>
      </c>
      <c r="O283" s="169"/>
    </row>
    <row r="284" spans="1:104" x14ac:dyDescent="0.2">
      <c r="A284" s="170">
        <v>89</v>
      </c>
      <c r="B284" s="171" t="s">
        <v>374</v>
      </c>
      <c r="C284" s="172" t="s">
        <v>375</v>
      </c>
      <c r="D284" s="173" t="s">
        <v>87</v>
      </c>
      <c r="E284" s="174">
        <v>24.548999999999999</v>
      </c>
      <c r="F284" s="207">
        <v>0</v>
      </c>
      <c r="G284" s="175">
        <f>E284*F284</f>
        <v>0</v>
      </c>
      <c r="O284" s="169">
        <v>2</v>
      </c>
      <c r="AA284" s="145">
        <v>3</v>
      </c>
      <c r="AB284" s="145">
        <v>7</v>
      </c>
      <c r="AC284" s="145">
        <v>597813712</v>
      </c>
      <c r="AZ284" s="145">
        <v>2</v>
      </c>
      <c r="BA284" s="145">
        <f>IF(AZ284=1,G284,0)</f>
        <v>0</v>
      </c>
      <c r="BB284" s="145">
        <f>IF(AZ284=2,G284,0)</f>
        <v>0</v>
      </c>
      <c r="BC284" s="145">
        <f>IF(AZ284=3,G284,0)</f>
        <v>0</v>
      </c>
      <c r="BD284" s="145">
        <f>IF(AZ284=4,G284,0)</f>
        <v>0</v>
      </c>
      <c r="BE284" s="145">
        <f>IF(AZ284=5,G284,0)</f>
        <v>0</v>
      </c>
      <c r="CA284" s="176">
        <v>3</v>
      </c>
      <c r="CB284" s="176">
        <v>7</v>
      </c>
      <c r="CZ284" s="145">
        <v>1.3599999999999999E-2</v>
      </c>
    </row>
    <row r="285" spans="1:104" x14ac:dyDescent="0.2">
      <c r="A285" s="177"/>
      <c r="B285" s="179"/>
      <c r="C285" s="233" t="s">
        <v>112</v>
      </c>
      <c r="D285" s="234"/>
      <c r="E285" s="180">
        <v>0</v>
      </c>
      <c r="F285" s="181"/>
      <c r="G285" s="182"/>
      <c r="M285" s="178" t="s">
        <v>112</v>
      </c>
      <c r="O285" s="169"/>
    </row>
    <row r="286" spans="1:104" x14ac:dyDescent="0.2">
      <c r="A286" s="177"/>
      <c r="B286" s="179"/>
      <c r="C286" s="233" t="s">
        <v>113</v>
      </c>
      <c r="D286" s="234"/>
      <c r="E286" s="180">
        <v>0</v>
      </c>
      <c r="F286" s="181"/>
      <c r="G286" s="182"/>
      <c r="M286" s="178" t="s">
        <v>113</v>
      </c>
      <c r="O286" s="169"/>
    </row>
    <row r="287" spans="1:104" x14ac:dyDescent="0.2">
      <c r="A287" s="177"/>
      <c r="B287" s="179"/>
      <c r="C287" s="233" t="s">
        <v>114</v>
      </c>
      <c r="D287" s="234"/>
      <c r="E287" s="180">
        <v>5.58</v>
      </c>
      <c r="F287" s="181"/>
      <c r="G287" s="182"/>
      <c r="M287" s="178" t="s">
        <v>114</v>
      </c>
      <c r="O287" s="169"/>
    </row>
    <row r="288" spans="1:104" x14ac:dyDescent="0.2">
      <c r="A288" s="177"/>
      <c r="B288" s="179"/>
      <c r="C288" s="233" t="s">
        <v>115</v>
      </c>
      <c r="D288" s="234"/>
      <c r="E288" s="180">
        <v>17.8</v>
      </c>
      <c r="F288" s="181"/>
      <c r="G288" s="182"/>
      <c r="M288" s="178" t="s">
        <v>115</v>
      </c>
      <c r="O288" s="169"/>
    </row>
    <row r="289" spans="1:104" x14ac:dyDescent="0.2">
      <c r="A289" s="177"/>
      <c r="B289" s="179"/>
      <c r="C289" s="236" t="s">
        <v>352</v>
      </c>
      <c r="D289" s="234"/>
      <c r="E289" s="204">
        <v>23.380000000000003</v>
      </c>
      <c r="F289" s="181"/>
      <c r="G289" s="182"/>
      <c r="M289" s="178" t="s">
        <v>352</v>
      </c>
      <c r="O289" s="169"/>
    </row>
    <row r="290" spans="1:104" x14ac:dyDescent="0.2">
      <c r="A290" s="177"/>
      <c r="B290" s="179"/>
      <c r="C290" s="233" t="s">
        <v>376</v>
      </c>
      <c r="D290" s="234"/>
      <c r="E290" s="180">
        <v>1.169</v>
      </c>
      <c r="F290" s="181"/>
      <c r="G290" s="182"/>
      <c r="M290" s="178" t="s">
        <v>376</v>
      </c>
      <c r="O290" s="169"/>
    </row>
    <row r="291" spans="1:104" x14ac:dyDescent="0.2">
      <c r="A291" s="170">
        <v>90</v>
      </c>
      <c r="B291" s="171" t="s">
        <v>377</v>
      </c>
      <c r="C291" s="172" t="s">
        <v>378</v>
      </c>
      <c r="D291" s="173" t="s">
        <v>61</v>
      </c>
      <c r="E291" s="174">
        <f>SUM(G274:G290)/100</f>
        <v>0</v>
      </c>
      <c r="F291" s="207">
        <v>0</v>
      </c>
      <c r="G291" s="175">
        <f>E291*F291</f>
        <v>0</v>
      </c>
      <c r="O291" s="169">
        <v>2</v>
      </c>
      <c r="AA291" s="145">
        <v>7</v>
      </c>
      <c r="AB291" s="145">
        <v>1002</v>
      </c>
      <c r="AC291" s="145">
        <v>5</v>
      </c>
      <c r="AZ291" s="145">
        <v>2</v>
      </c>
      <c r="BA291" s="145">
        <f>IF(AZ291=1,G291,0)</f>
        <v>0</v>
      </c>
      <c r="BB291" s="145">
        <f>IF(AZ291=2,G291,0)</f>
        <v>0</v>
      </c>
      <c r="BC291" s="145">
        <f>IF(AZ291=3,G291,0)</f>
        <v>0</v>
      </c>
      <c r="BD291" s="145">
        <f>IF(AZ291=4,G291,0)</f>
        <v>0</v>
      </c>
      <c r="BE291" s="145">
        <f>IF(AZ291=5,G291,0)</f>
        <v>0</v>
      </c>
      <c r="CA291" s="176">
        <v>7</v>
      </c>
      <c r="CB291" s="176">
        <v>1002</v>
      </c>
      <c r="CZ291" s="145">
        <v>0</v>
      </c>
    </row>
    <row r="292" spans="1:104" x14ac:dyDescent="0.2">
      <c r="A292" s="183"/>
      <c r="B292" s="184" t="s">
        <v>74</v>
      </c>
      <c r="C292" s="185" t="str">
        <f>CONCATENATE(B273," ",C273)</f>
        <v>781 Obklady keramické</v>
      </c>
      <c r="D292" s="186"/>
      <c r="E292" s="187"/>
      <c r="F292" s="188"/>
      <c r="G292" s="189">
        <f>SUM(G273:G291)</f>
        <v>0</v>
      </c>
      <c r="O292" s="169">
        <v>4</v>
      </c>
      <c r="BA292" s="190">
        <f>SUM(BA273:BA291)</f>
        <v>0</v>
      </c>
      <c r="BB292" s="190">
        <f>SUM(BB273:BB291)</f>
        <v>0</v>
      </c>
      <c r="BC292" s="190">
        <f>SUM(BC273:BC291)</f>
        <v>0</v>
      </c>
      <c r="BD292" s="190">
        <f>SUM(BD273:BD291)</f>
        <v>0</v>
      </c>
      <c r="BE292" s="190">
        <f>SUM(BE273:BE291)</f>
        <v>0</v>
      </c>
    </row>
    <row r="293" spans="1:104" x14ac:dyDescent="0.2">
      <c r="A293" s="162" t="s">
        <v>72</v>
      </c>
      <c r="B293" s="163" t="s">
        <v>379</v>
      </c>
      <c r="C293" s="164" t="s">
        <v>380</v>
      </c>
      <c r="D293" s="165"/>
      <c r="E293" s="166"/>
      <c r="F293" s="166"/>
      <c r="G293" s="167"/>
      <c r="H293" s="168"/>
      <c r="I293" s="168"/>
      <c r="O293" s="169">
        <v>1</v>
      </c>
    </row>
    <row r="294" spans="1:104" ht="22.5" x14ac:dyDescent="0.2">
      <c r="A294" s="170">
        <v>91</v>
      </c>
      <c r="B294" s="171" t="s">
        <v>381</v>
      </c>
      <c r="C294" s="172" t="s">
        <v>382</v>
      </c>
      <c r="D294" s="173" t="s">
        <v>87</v>
      </c>
      <c r="E294" s="174">
        <v>3</v>
      </c>
      <c r="F294" s="207">
        <v>0</v>
      </c>
      <c r="G294" s="175">
        <f>E294*F294</f>
        <v>0</v>
      </c>
      <c r="O294" s="169">
        <v>2</v>
      </c>
      <c r="AA294" s="145">
        <v>2</v>
      </c>
      <c r="AB294" s="145">
        <v>7</v>
      </c>
      <c r="AC294" s="145">
        <v>7</v>
      </c>
      <c r="AZ294" s="145">
        <v>2</v>
      </c>
      <c r="BA294" s="145">
        <f>IF(AZ294=1,G294,0)</f>
        <v>0</v>
      </c>
      <c r="BB294" s="145">
        <f>IF(AZ294=2,G294,0)</f>
        <v>0</v>
      </c>
      <c r="BC294" s="145">
        <f>IF(AZ294=3,G294,0)</f>
        <v>0</v>
      </c>
      <c r="BD294" s="145">
        <f>IF(AZ294=4,G294,0)</f>
        <v>0</v>
      </c>
      <c r="BE294" s="145">
        <f>IF(AZ294=5,G294,0)</f>
        <v>0</v>
      </c>
      <c r="CA294" s="176">
        <v>2</v>
      </c>
      <c r="CB294" s="176">
        <v>7</v>
      </c>
      <c r="CZ294" s="145">
        <v>3.2000000000000003E-4</v>
      </c>
    </row>
    <row r="295" spans="1:104" x14ac:dyDescent="0.2">
      <c r="A295" s="177"/>
      <c r="B295" s="179"/>
      <c r="C295" s="233" t="s">
        <v>383</v>
      </c>
      <c r="D295" s="234"/>
      <c r="E295" s="180">
        <v>0</v>
      </c>
      <c r="F295" s="181"/>
      <c r="G295" s="182"/>
      <c r="M295" s="178" t="s">
        <v>383</v>
      </c>
      <c r="O295" s="169"/>
    </row>
    <row r="296" spans="1:104" x14ac:dyDescent="0.2">
      <c r="A296" s="177"/>
      <c r="B296" s="179"/>
      <c r="C296" s="233" t="s">
        <v>384</v>
      </c>
      <c r="D296" s="234"/>
      <c r="E296" s="180">
        <v>3</v>
      </c>
      <c r="F296" s="181"/>
      <c r="G296" s="182"/>
      <c r="M296" s="178" t="s">
        <v>384</v>
      </c>
      <c r="O296" s="169"/>
    </row>
    <row r="297" spans="1:104" x14ac:dyDescent="0.2">
      <c r="A297" s="183"/>
      <c r="B297" s="184" t="s">
        <v>74</v>
      </c>
      <c r="C297" s="185" t="str">
        <f>CONCATENATE(B293," ",C293)</f>
        <v>783 Nátěry</v>
      </c>
      <c r="D297" s="186"/>
      <c r="E297" s="187"/>
      <c r="F297" s="188"/>
      <c r="G297" s="189">
        <f>SUM(G293:G296)</f>
        <v>0</v>
      </c>
      <c r="O297" s="169">
        <v>4</v>
      </c>
      <c r="BA297" s="190">
        <f>SUM(BA293:BA296)</f>
        <v>0</v>
      </c>
      <c r="BB297" s="190">
        <f>SUM(BB293:BB296)</f>
        <v>0</v>
      </c>
      <c r="BC297" s="190">
        <f>SUM(BC293:BC296)</f>
        <v>0</v>
      </c>
      <c r="BD297" s="190">
        <f>SUM(BD293:BD296)</f>
        <v>0</v>
      </c>
      <c r="BE297" s="190">
        <f>SUM(BE293:BE296)</f>
        <v>0</v>
      </c>
    </row>
    <row r="298" spans="1:104" x14ac:dyDescent="0.2">
      <c r="A298" s="162" t="s">
        <v>72</v>
      </c>
      <c r="B298" s="163" t="s">
        <v>385</v>
      </c>
      <c r="C298" s="164" t="s">
        <v>386</v>
      </c>
      <c r="D298" s="165"/>
      <c r="E298" s="166"/>
      <c r="F298" s="166"/>
      <c r="G298" s="167"/>
      <c r="H298" s="168"/>
      <c r="I298" s="168"/>
      <c r="O298" s="169">
        <v>1</v>
      </c>
    </row>
    <row r="299" spans="1:104" ht="22.5" x14ac:dyDescent="0.2">
      <c r="A299" s="170">
        <v>92</v>
      </c>
      <c r="B299" s="171" t="s">
        <v>387</v>
      </c>
      <c r="C299" s="172" t="s">
        <v>388</v>
      </c>
      <c r="D299" s="173" t="s">
        <v>87</v>
      </c>
      <c r="E299" s="174">
        <v>19.13</v>
      </c>
      <c r="F299" s="207">
        <v>0</v>
      </c>
      <c r="G299" s="175">
        <f>E299*F299</f>
        <v>0</v>
      </c>
      <c r="O299" s="169">
        <v>2</v>
      </c>
      <c r="AA299" s="145">
        <v>2</v>
      </c>
      <c r="AB299" s="145">
        <v>7</v>
      </c>
      <c r="AC299" s="145">
        <v>7</v>
      </c>
      <c r="AZ299" s="145">
        <v>2</v>
      </c>
      <c r="BA299" s="145">
        <f>IF(AZ299=1,G299,0)</f>
        <v>0</v>
      </c>
      <c r="BB299" s="145">
        <f>IF(AZ299=2,G299,0)</f>
        <v>0</v>
      </c>
      <c r="BC299" s="145">
        <f>IF(AZ299=3,G299,0)</f>
        <v>0</v>
      </c>
      <c r="BD299" s="145">
        <f>IF(AZ299=4,G299,0)</f>
        <v>0</v>
      </c>
      <c r="BE299" s="145">
        <f>IF(AZ299=5,G299,0)</f>
        <v>0</v>
      </c>
      <c r="CA299" s="176">
        <v>2</v>
      </c>
      <c r="CB299" s="176">
        <v>7</v>
      </c>
      <c r="CZ299" s="145">
        <v>2.2000000000000001E-4</v>
      </c>
    </row>
    <row r="300" spans="1:104" x14ac:dyDescent="0.2">
      <c r="A300" s="177"/>
      <c r="B300" s="179"/>
      <c r="C300" s="233" t="s">
        <v>389</v>
      </c>
      <c r="D300" s="234"/>
      <c r="E300" s="180">
        <v>6.66</v>
      </c>
      <c r="F300" s="181"/>
      <c r="G300" s="182"/>
      <c r="M300" s="178" t="s">
        <v>389</v>
      </c>
      <c r="O300" s="169"/>
    </row>
    <row r="301" spans="1:104" x14ac:dyDescent="0.2">
      <c r="A301" s="177"/>
      <c r="B301" s="179"/>
      <c r="C301" s="233" t="s">
        <v>390</v>
      </c>
      <c r="D301" s="234"/>
      <c r="E301" s="180">
        <v>12.47</v>
      </c>
      <c r="F301" s="181"/>
      <c r="G301" s="182"/>
      <c r="M301" s="178" t="s">
        <v>390</v>
      </c>
      <c r="O301" s="169"/>
    </row>
    <row r="302" spans="1:104" ht="22.5" x14ac:dyDescent="0.2">
      <c r="A302" s="170">
        <v>93</v>
      </c>
      <c r="B302" s="171" t="s">
        <v>391</v>
      </c>
      <c r="C302" s="172" t="s">
        <v>392</v>
      </c>
      <c r="D302" s="173" t="s">
        <v>87</v>
      </c>
      <c r="E302" s="174">
        <v>281.31599999999997</v>
      </c>
      <c r="F302" s="207">
        <v>0</v>
      </c>
      <c r="G302" s="175">
        <f>E302*F302</f>
        <v>0</v>
      </c>
      <c r="O302" s="169">
        <v>2</v>
      </c>
      <c r="AA302" s="145">
        <v>2</v>
      </c>
      <c r="AB302" s="145">
        <v>7</v>
      </c>
      <c r="AC302" s="145">
        <v>7</v>
      </c>
      <c r="AZ302" s="145">
        <v>2</v>
      </c>
      <c r="BA302" s="145">
        <f>IF(AZ302=1,G302,0)</f>
        <v>0</v>
      </c>
      <c r="BB302" s="145">
        <f>IF(AZ302=2,G302,0)</f>
        <v>0</v>
      </c>
      <c r="BC302" s="145">
        <f>IF(AZ302=3,G302,0)</f>
        <v>0</v>
      </c>
      <c r="BD302" s="145">
        <f>IF(AZ302=4,G302,0)</f>
        <v>0</v>
      </c>
      <c r="BE302" s="145">
        <f>IF(AZ302=5,G302,0)</f>
        <v>0</v>
      </c>
      <c r="CA302" s="176">
        <v>2</v>
      </c>
      <c r="CB302" s="176">
        <v>7</v>
      </c>
      <c r="CZ302" s="145">
        <v>2.5999999999999998E-4</v>
      </c>
    </row>
    <row r="303" spans="1:104" x14ac:dyDescent="0.2">
      <c r="A303" s="177"/>
      <c r="B303" s="179"/>
      <c r="C303" s="233" t="s">
        <v>239</v>
      </c>
      <c r="D303" s="234"/>
      <c r="E303" s="180">
        <v>0</v>
      </c>
      <c r="F303" s="181"/>
      <c r="G303" s="182"/>
      <c r="M303" s="178" t="s">
        <v>239</v>
      </c>
      <c r="O303" s="169"/>
    </row>
    <row r="304" spans="1:104" x14ac:dyDescent="0.2">
      <c r="A304" s="177"/>
      <c r="B304" s="179"/>
      <c r="C304" s="233" t="s">
        <v>130</v>
      </c>
      <c r="D304" s="234"/>
      <c r="E304" s="180">
        <v>23.635000000000002</v>
      </c>
      <c r="F304" s="181"/>
      <c r="G304" s="182"/>
      <c r="M304" s="178" t="s">
        <v>130</v>
      </c>
      <c r="O304" s="169"/>
    </row>
    <row r="305" spans="1:57" x14ac:dyDescent="0.2">
      <c r="A305" s="177"/>
      <c r="B305" s="179"/>
      <c r="C305" s="233" t="s">
        <v>131</v>
      </c>
      <c r="D305" s="234"/>
      <c r="E305" s="180">
        <v>6.048</v>
      </c>
      <c r="F305" s="181"/>
      <c r="G305" s="182"/>
      <c r="M305" s="178" t="s">
        <v>131</v>
      </c>
      <c r="O305" s="169"/>
    </row>
    <row r="306" spans="1:57" x14ac:dyDescent="0.2">
      <c r="A306" s="177"/>
      <c r="B306" s="179"/>
      <c r="C306" s="233" t="s">
        <v>393</v>
      </c>
      <c r="D306" s="234"/>
      <c r="E306" s="180">
        <v>47.676000000000002</v>
      </c>
      <c r="F306" s="181"/>
      <c r="G306" s="182"/>
      <c r="M306" s="178" t="s">
        <v>393</v>
      </c>
      <c r="O306" s="169"/>
    </row>
    <row r="307" spans="1:57" x14ac:dyDescent="0.2">
      <c r="A307" s="177"/>
      <c r="B307" s="179"/>
      <c r="C307" s="233" t="s">
        <v>394</v>
      </c>
      <c r="D307" s="234"/>
      <c r="E307" s="180">
        <v>43.180999999999997</v>
      </c>
      <c r="F307" s="181"/>
      <c r="G307" s="182"/>
      <c r="M307" s="178" t="s">
        <v>394</v>
      </c>
      <c r="O307" s="169"/>
    </row>
    <row r="308" spans="1:57" x14ac:dyDescent="0.2">
      <c r="A308" s="177"/>
      <c r="B308" s="179"/>
      <c r="C308" s="233" t="s">
        <v>395</v>
      </c>
      <c r="D308" s="234"/>
      <c r="E308" s="180">
        <v>50.576000000000001</v>
      </c>
      <c r="F308" s="181"/>
      <c r="G308" s="182"/>
      <c r="M308" s="178" t="s">
        <v>395</v>
      </c>
      <c r="O308" s="169"/>
    </row>
    <row r="309" spans="1:57" x14ac:dyDescent="0.2">
      <c r="A309" s="177"/>
      <c r="B309" s="179"/>
      <c r="C309" s="233" t="s">
        <v>134</v>
      </c>
      <c r="D309" s="234"/>
      <c r="E309" s="180">
        <v>7.47</v>
      </c>
      <c r="F309" s="181"/>
      <c r="G309" s="182"/>
      <c r="M309" s="178" t="s">
        <v>134</v>
      </c>
      <c r="O309" s="169"/>
    </row>
    <row r="310" spans="1:57" x14ac:dyDescent="0.2">
      <c r="A310" s="177"/>
      <c r="B310" s="179"/>
      <c r="C310" s="233" t="s">
        <v>135</v>
      </c>
      <c r="D310" s="234"/>
      <c r="E310" s="180">
        <v>26.68</v>
      </c>
      <c r="F310" s="181"/>
      <c r="G310" s="182"/>
      <c r="M310" s="178" t="s">
        <v>135</v>
      </c>
      <c r="O310" s="169"/>
    </row>
    <row r="311" spans="1:57" x14ac:dyDescent="0.2">
      <c r="A311" s="177"/>
      <c r="B311" s="179"/>
      <c r="C311" s="233" t="s">
        <v>136</v>
      </c>
      <c r="D311" s="234"/>
      <c r="E311" s="180">
        <v>-2.4500000000000002</v>
      </c>
      <c r="F311" s="181"/>
      <c r="G311" s="182"/>
      <c r="M311" s="178" t="s">
        <v>136</v>
      </c>
      <c r="O311" s="169"/>
    </row>
    <row r="312" spans="1:57" x14ac:dyDescent="0.2">
      <c r="A312" s="177"/>
      <c r="B312" s="179"/>
      <c r="C312" s="233" t="s">
        <v>396</v>
      </c>
      <c r="D312" s="234"/>
      <c r="E312" s="180">
        <v>0</v>
      </c>
      <c r="F312" s="181"/>
      <c r="G312" s="182"/>
      <c r="M312" s="178" t="s">
        <v>396</v>
      </c>
      <c r="O312" s="169"/>
    </row>
    <row r="313" spans="1:57" x14ac:dyDescent="0.2">
      <c r="A313" s="177"/>
      <c r="B313" s="179"/>
      <c r="C313" s="233" t="s">
        <v>125</v>
      </c>
      <c r="D313" s="234"/>
      <c r="E313" s="180">
        <v>5.0999999999999996</v>
      </c>
      <c r="F313" s="181"/>
      <c r="G313" s="182"/>
      <c r="M313" s="178" t="s">
        <v>125</v>
      </c>
      <c r="O313" s="169"/>
    </row>
    <row r="314" spans="1:57" x14ac:dyDescent="0.2">
      <c r="A314" s="177"/>
      <c r="B314" s="179"/>
      <c r="C314" s="233" t="s">
        <v>169</v>
      </c>
      <c r="D314" s="234"/>
      <c r="E314" s="180">
        <v>1.1000000000000001</v>
      </c>
      <c r="F314" s="181"/>
      <c r="G314" s="182"/>
      <c r="M314" s="178" t="s">
        <v>169</v>
      </c>
      <c r="O314" s="169"/>
    </row>
    <row r="315" spans="1:57" x14ac:dyDescent="0.2">
      <c r="A315" s="177"/>
      <c r="B315" s="179"/>
      <c r="C315" s="233" t="s">
        <v>141</v>
      </c>
      <c r="D315" s="234"/>
      <c r="E315" s="180">
        <v>16.8</v>
      </c>
      <c r="F315" s="181"/>
      <c r="G315" s="182"/>
      <c r="M315" s="178" t="s">
        <v>141</v>
      </c>
      <c r="O315" s="169"/>
    </row>
    <row r="316" spans="1:57" x14ac:dyDescent="0.2">
      <c r="A316" s="177"/>
      <c r="B316" s="179"/>
      <c r="C316" s="233" t="s">
        <v>397</v>
      </c>
      <c r="D316" s="234"/>
      <c r="E316" s="180">
        <v>18.100000000000001</v>
      </c>
      <c r="F316" s="181"/>
      <c r="G316" s="182"/>
      <c r="M316" s="178" t="s">
        <v>397</v>
      </c>
      <c r="O316" s="169"/>
    </row>
    <row r="317" spans="1:57" x14ac:dyDescent="0.2">
      <c r="A317" s="177"/>
      <c r="B317" s="179"/>
      <c r="C317" s="233" t="s">
        <v>143</v>
      </c>
      <c r="D317" s="234"/>
      <c r="E317" s="180">
        <v>18.8</v>
      </c>
      <c r="F317" s="181"/>
      <c r="G317" s="182"/>
      <c r="M317" s="178" t="s">
        <v>143</v>
      </c>
      <c r="O317" s="169"/>
    </row>
    <row r="318" spans="1:57" x14ac:dyDescent="0.2">
      <c r="A318" s="177"/>
      <c r="B318" s="179"/>
      <c r="C318" s="233" t="s">
        <v>126</v>
      </c>
      <c r="D318" s="234"/>
      <c r="E318" s="180">
        <v>5.5</v>
      </c>
      <c r="F318" s="181"/>
      <c r="G318" s="182"/>
      <c r="M318" s="178" t="s">
        <v>126</v>
      </c>
      <c r="O318" s="169"/>
    </row>
    <row r="319" spans="1:57" x14ac:dyDescent="0.2">
      <c r="A319" s="177"/>
      <c r="B319" s="179"/>
      <c r="C319" s="233" t="s">
        <v>127</v>
      </c>
      <c r="D319" s="234"/>
      <c r="E319" s="180">
        <v>13.1</v>
      </c>
      <c r="F319" s="181"/>
      <c r="G319" s="182"/>
      <c r="M319" s="178" t="s">
        <v>127</v>
      </c>
      <c r="O319" s="169"/>
    </row>
    <row r="320" spans="1:57" x14ac:dyDescent="0.2">
      <c r="A320" s="183"/>
      <c r="B320" s="184" t="s">
        <v>74</v>
      </c>
      <c r="C320" s="185" t="str">
        <f>CONCATENATE(B298," ",C298)</f>
        <v>784 Malby</v>
      </c>
      <c r="D320" s="186"/>
      <c r="E320" s="187"/>
      <c r="F320" s="188"/>
      <c r="G320" s="189">
        <f>SUM(G298:G319)</f>
        <v>0</v>
      </c>
      <c r="O320" s="169">
        <v>4</v>
      </c>
      <c r="BA320" s="190">
        <f>SUM(BA298:BA319)</f>
        <v>0</v>
      </c>
      <c r="BB320" s="190">
        <f>SUM(BB298:BB319)</f>
        <v>0</v>
      </c>
      <c r="BC320" s="190">
        <f>SUM(BC298:BC319)</f>
        <v>0</v>
      </c>
      <c r="BD320" s="190">
        <f>SUM(BD298:BD319)</f>
        <v>0</v>
      </c>
      <c r="BE320" s="190">
        <f>SUM(BE298:BE319)</f>
        <v>0</v>
      </c>
    </row>
    <row r="321" spans="1:104" x14ac:dyDescent="0.2">
      <c r="A321" s="162" t="s">
        <v>72</v>
      </c>
      <c r="B321" s="163" t="s">
        <v>398</v>
      </c>
      <c r="C321" s="164" t="s">
        <v>399</v>
      </c>
      <c r="D321" s="165"/>
      <c r="E321" s="166"/>
      <c r="F321" s="166"/>
      <c r="G321" s="167"/>
      <c r="H321" s="168"/>
      <c r="I321" s="168"/>
      <c r="O321" s="169">
        <v>1</v>
      </c>
    </row>
    <row r="322" spans="1:104" x14ac:dyDescent="0.2">
      <c r="A322" s="170">
        <v>94</v>
      </c>
      <c r="B322" s="171" t="s">
        <v>400</v>
      </c>
      <c r="C322" s="172" t="s">
        <v>401</v>
      </c>
      <c r="D322" s="173" t="s">
        <v>172</v>
      </c>
      <c r="E322" s="174">
        <v>1</v>
      </c>
      <c r="F322" s="207">
        <v>0</v>
      </c>
      <c r="G322" s="175">
        <f>E322*F322</f>
        <v>0</v>
      </c>
      <c r="O322" s="169">
        <v>2</v>
      </c>
      <c r="AA322" s="145">
        <v>12</v>
      </c>
      <c r="AB322" s="145">
        <v>0</v>
      </c>
      <c r="AC322" s="145">
        <v>27</v>
      </c>
      <c r="AZ322" s="145">
        <v>4</v>
      </c>
      <c r="BA322" s="145">
        <f>IF(AZ322=1,G322,0)</f>
        <v>0</v>
      </c>
      <c r="BB322" s="145">
        <f>IF(AZ322=2,G322,0)</f>
        <v>0</v>
      </c>
      <c r="BC322" s="145">
        <f>IF(AZ322=3,G322,0)</f>
        <v>0</v>
      </c>
      <c r="BD322" s="145">
        <f>IF(AZ322=4,G322,0)</f>
        <v>0</v>
      </c>
      <c r="BE322" s="145">
        <f>IF(AZ322=5,G322,0)</f>
        <v>0</v>
      </c>
      <c r="CA322" s="176">
        <v>12</v>
      </c>
      <c r="CB322" s="176">
        <v>0</v>
      </c>
      <c r="CZ322" s="145">
        <v>0</v>
      </c>
    </row>
    <row r="323" spans="1:104" x14ac:dyDescent="0.2">
      <c r="A323" s="177"/>
      <c r="B323" s="179"/>
      <c r="C323" s="233" t="s">
        <v>402</v>
      </c>
      <c r="D323" s="234"/>
      <c r="E323" s="180">
        <v>1</v>
      </c>
      <c r="F323" s="181"/>
      <c r="G323" s="182"/>
      <c r="M323" s="178" t="s">
        <v>402</v>
      </c>
      <c r="O323" s="169"/>
    </row>
    <row r="324" spans="1:104" x14ac:dyDescent="0.2">
      <c r="A324" s="177"/>
      <c r="B324" s="179"/>
      <c r="C324" s="233" t="s">
        <v>403</v>
      </c>
      <c r="D324" s="234"/>
      <c r="E324" s="180">
        <v>0</v>
      </c>
      <c r="F324" s="181"/>
      <c r="G324" s="182"/>
      <c r="M324" s="178" t="s">
        <v>403</v>
      </c>
      <c r="O324" s="169"/>
    </row>
    <row r="325" spans="1:104" x14ac:dyDescent="0.2">
      <c r="A325" s="177"/>
      <c r="B325" s="179"/>
      <c r="C325" s="233" t="s">
        <v>404</v>
      </c>
      <c r="D325" s="234"/>
      <c r="E325" s="180">
        <v>0</v>
      </c>
      <c r="F325" s="181"/>
      <c r="G325" s="182"/>
      <c r="M325" s="178" t="s">
        <v>404</v>
      </c>
      <c r="O325" s="169"/>
    </row>
    <row r="326" spans="1:104" x14ac:dyDescent="0.2">
      <c r="A326" s="177"/>
      <c r="B326" s="179"/>
      <c r="C326" s="233" t="s">
        <v>405</v>
      </c>
      <c r="D326" s="234"/>
      <c r="E326" s="180">
        <v>0</v>
      </c>
      <c r="F326" s="181"/>
      <c r="G326" s="182"/>
      <c r="M326" s="178" t="s">
        <v>405</v>
      </c>
      <c r="O326" s="169"/>
    </row>
    <row r="327" spans="1:104" x14ac:dyDescent="0.2">
      <c r="A327" s="183"/>
      <c r="B327" s="184" t="s">
        <v>74</v>
      </c>
      <c r="C327" s="185" t="str">
        <f>CONCATENATE(B321," ",C321)</f>
        <v>M21 Elektromontáže</v>
      </c>
      <c r="D327" s="186"/>
      <c r="E327" s="187"/>
      <c r="F327" s="188"/>
      <c r="G327" s="189">
        <f>SUM(G321:G326)</f>
        <v>0</v>
      </c>
      <c r="O327" s="169">
        <v>4</v>
      </c>
      <c r="BA327" s="190">
        <f>SUM(BA321:BA326)</f>
        <v>0</v>
      </c>
      <c r="BB327" s="190">
        <f>SUM(BB321:BB326)</f>
        <v>0</v>
      </c>
      <c r="BC327" s="190">
        <f>SUM(BC321:BC326)</f>
        <v>0</v>
      </c>
      <c r="BD327" s="190">
        <f>SUM(BD321:BD326)</f>
        <v>0</v>
      </c>
      <c r="BE327" s="190">
        <f>SUM(BE321:BE326)</f>
        <v>0</v>
      </c>
    </row>
    <row r="328" spans="1:104" x14ac:dyDescent="0.2">
      <c r="A328" s="162" t="s">
        <v>72</v>
      </c>
      <c r="B328" s="163" t="s">
        <v>406</v>
      </c>
      <c r="C328" s="164" t="s">
        <v>407</v>
      </c>
      <c r="D328" s="165"/>
      <c r="E328" s="166"/>
      <c r="F328" s="166"/>
      <c r="G328" s="167"/>
      <c r="H328" s="168"/>
      <c r="I328" s="168"/>
      <c r="O328" s="169">
        <v>1</v>
      </c>
    </row>
    <row r="329" spans="1:104" x14ac:dyDescent="0.2">
      <c r="A329" s="170">
        <v>95</v>
      </c>
      <c r="B329" s="171" t="s">
        <v>408</v>
      </c>
      <c r="C329" s="172" t="s">
        <v>409</v>
      </c>
      <c r="D329" s="173" t="s">
        <v>230</v>
      </c>
      <c r="E329" s="174">
        <v>15.831060000000001</v>
      </c>
      <c r="F329" s="207">
        <v>0</v>
      </c>
      <c r="G329" s="175">
        <f t="shared" ref="G329:G334" si="6">E329*F329</f>
        <v>0</v>
      </c>
      <c r="O329" s="169">
        <v>2</v>
      </c>
      <c r="AA329" s="145">
        <v>8</v>
      </c>
      <c r="AB329" s="145">
        <v>1</v>
      </c>
      <c r="AC329" s="145">
        <v>3</v>
      </c>
      <c r="AZ329" s="145">
        <v>1</v>
      </c>
      <c r="BA329" s="145">
        <f t="shared" ref="BA329:BA334" si="7">IF(AZ329=1,G329,0)</f>
        <v>0</v>
      </c>
      <c r="BB329" s="145">
        <f t="shared" ref="BB329:BB334" si="8">IF(AZ329=2,G329,0)</f>
        <v>0</v>
      </c>
      <c r="BC329" s="145">
        <f t="shared" ref="BC329:BC334" si="9">IF(AZ329=3,G329,0)</f>
        <v>0</v>
      </c>
      <c r="BD329" s="145">
        <f t="shared" ref="BD329:BD334" si="10">IF(AZ329=4,G329,0)</f>
        <v>0</v>
      </c>
      <c r="BE329" s="145">
        <f t="shared" ref="BE329:BE334" si="11">IF(AZ329=5,G329,0)</f>
        <v>0</v>
      </c>
      <c r="CA329" s="176">
        <v>8</v>
      </c>
      <c r="CB329" s="176">
        <v>1</v>
      </c>
      <c r="CZ329" s="145">
        <v>0</v>
      </c>
    </row>
    <row r="330" spans="1:104" x14ac:dyDescent="0.2">
      <c r="A330" s="170">
        <v>96</v>
      </c>
      <c r="B330" s="171" t="s">
        <v>410</v>
      </c>
      <c r="C330" s="172" t="s">
        <v>411</v>
      </c>
      <c r="D330" s="173" t="s">
        <v>230</v>
      </c>
      <c r="E330" s="174">
        <v>15.831060000000001</v>
      </c>
      <c r="F330" s="207">
        <v>0</v>
      </c>
      <c r="G330" s="175">
        <f t="shared" si="6"/>
        <v>0</v>
      </c>
      <c r="O330" s="169">
        <v>2</v>
      </c>
      <c r="AA330" s="145">
        <v>8</v>
      </c>
      <c r="AB330" s="145">
        <v>1</v>
      </c>
      <c r="AC330" s="145">
        <v>3</v>
      </c>
      <c r="AZ330" s="145">
        <v>1</v>
      </c>
      <c r="BA330" s="145">
        <f t="shared" si="7"/>
        <v>0</v>
      </c>
      <c r="BB330" s="145">
        <f t="shared" si="8"/>
        <v>0</v>
      </c>
      <c r="BC330" s="145">
        <f t="shared" si="9"/>
        <v>0</v>
      </c>
      <c r="BD330" s="145">
        <f t="shared" si="10"/>
        <v>0</v>
      </c>
      <c r="BE330" s="145">
        <f t="shared" si="11"/>
        <v>0</v>
      </c>
      <c r="CA330" s="176">
        <v>8</v>
      </c>
      <c r="CB330" s="176">
        <v>1</v>
      </c>
      <c r="CZ330" s="145">
        <v>0</v>
      </c>
    </row>
    <row r="331" spans="1:104" x14ac:dyDescent="0.2">
      <c r="A331" s="170">
        <v>97</v>
      </c>
      <c r="B331" s="171" t="s">
        <v>412</v>
      </c>
      <c r="C331" s="172" t="s">
        <v>413</v>
      </c>
      <c r="D331" s="173" t="s">
        <v>230</v>
      </c>
      <c r="E331" s="174">
        <v>31.662120000000002</v>
      </c>
      <c r="F331" s="207">
        <v>0</v>
      </c>
      <c r="G331" s="175">
        <f t="shared" si="6"/>
        <v>0</v>
      </c>
      <c r="O331" s="169">
        <v>2</v>
      </c>
      <c r="AA331" s="145">
        <v>8</v>
      </c>
      <c r="AB331" s="145">
        <v>1</v>
      </c>
      <c r="AC331" s="145">
        <v>3</v>
      </c>
      <c r="AZ331" s="145">
        <v>1</v>
      </c>
      <c r="BA331" s="145">
        <f t="shared" si="7"/>
        <v>0</v>
      </c>
      <c r="BB331" s="145">
        <f t="shared" si="8"/>
        <v>0</v>
      </c>
      <c r="BC331" s="145">
        <f t="shared" si="9"/>
        <v>0</v>
      </c>
      <c r="BD331" s="145">
        <f t="shared" si="10"/>
        <v>0</v>
      </c>
      <c r="BE331" s="145">
        <f t="shared" si="11"/>
        <v>0</v>
      </c>
      <c r="CA331" s="176">
        <v>8</v>
      </c>
      <c r="CB331" s="176">
        <v>1</v>
      </c>
      <c r="CZ331" s="145">
        <v>0</v>
      </c>
    </row>
    <row r="332" spans="1:104" x14ac:dyDescent="0.2">
      <c r="A332" s="170">
        <v>98</v>
      </c>
      <c r="B332" s="171" t="s">
        <v>414</v>
      </c>
      <c r="C332" s="172" t="s">
        <v>415</v>
      </c>
      <c r="D332" s="173" t="s">
        <v>230</v>
      </c>
      <c r="E332" s="174">
        <v>15.831060000000001</v>
      </c>
      <c r="F332" s="207">
        <v>0</v>
      </c>
      <c r="G332" s="175">
        <f t="shared" si="6"/>
        <v>0</v>
      </c>
      <c r="O332" s="169">
        <v>2</v>
      </c>
      <c r="AA332" s="145">
        <v>8</v>
      </c>
      <c r="AB332" s="145">
        <v>1</v>
      </c>
      <c r="AC332" s="145">
        <v>3</v>
      </c>
      <c r="AZ332" s="145">
        <v>1</v>
      </c>
      <c r="BA332" s="145">
        <f t="shared" si="7"/>
        <v>0</v>
      </c>
      <c r="BB332" s="145">
        <f t="shared" si="8"/>
        <v>0</v>
      </c>
      <c r="BC332" s="145">
        <f t="shared" si="9"/>
        <v>0</v>
      </c>
      <c r="BD332" s="145">
        <f t="shared" si="10"/>
        <v>0</v>
      </c>
      <c r="BE332" s="145">
        <f t="shared" si="11"/>
        <v>0</v>
      </c>
      <c r="CA332" s="176">
        <v>8</v>
      </c>
      <c r="CB332" s="176">
        <v>1</v>
      </c>
      <c r="CZ332" s="145">
        <v>0</v>
      </c>
    </row>
    <row r="333" spans="1:104" x14ac:dyDescent="0.2">
      <c r="A333" s="170">
        <v>99</v>
      </c>
      <c r="B333" s="171" t="s">
        <v>416</v>
      </c>
      <c r="C333" s="172" t="s">
        <v>417</v>
      </c>
      <c r="D333" s="173" t="s">
        <v>230</v>
      </c>
      <c r="E333" s="174">
        <v>15.831060000000001</v>
      </c>
      <c r="F333" s="207">
        <v>0</v>
      </c>
      <c r="G333" s="175">
        <f t="shared" si="6"/>
        <v>0</v>
      </c>
      <c r="O333" s="169">
        <v>2</v>
      </c>
      <c r="AA333" s="145">
        <v>8</v>
      </c>
      <c r="AB333" s="145">
        <v>1</v>
      </c>
      <c r="AC333" s="145">
        <v>3</v>
      </c>
      <c r="AZ333" s="145">
        <v>1</v>
      </c>
      <c r="BA333" s="145">
        <f t="shared" si="7"/>
        <v>0</v>
      </c>
      <c r="BB333" s="145">
        <f t="shared" si="8"/>
        <v>0</v>
      </c>
      <c r="BC333" s="145">
        <f t="shared" si="9"/>
        <v>0</v>
      </c>
      <c r="BD333" s="145">
        <f t="shared" si="10"/>
        <v>0</v>
      </c>
      <c r="BE333" s="145">
        <f t="shared" si="11"/>
        <v>0</v>
      </c>
      <c r="CA333" s="176">
        <v>8</v>
      </c>
      <c r="CB333" s="176">
        <v>1</v>
      </c>
      <c r="CZ333" s="145">
        <v>0</v>
      </c>
    </row>
    <row r="334" spans="1:104" x14ac:dyDescent="0.2">
      <c r="A334" s="170">
        <v>100</v>
      </c>
      <c r="B334" s="171" t="s">
        <v>418</v>
      </c>
      <c r="C334" s="172" t="s">
        <v>419</v>
      </c>
      <c r="D334" s="173" t="s">
        <v>230</v>
      </c>
      <c r="E334" s="174">
        <v>15.831060000000001</v>
      </c>
      <c r="F334" s="207">
        <v>0</v>
      </c>
      <c r="G334" s="175">
        <f t="shared" si="6"/>
        <v>0</v>
      </c>
      <c r="O334" s="169">
        <v>2</v>
      </c>
      <c r="AA334" s="145">
        <v>8</v>
      </c>
      <c r="AB334" s="145">
        <v>1</v>
      </c>
      <c r="AC334" s="145">
        <v>3</v>
      </c>
      <c r="AZ334" s="145">
        <v>1</v>
      </c>
      <c r="BA334" s="145">
        <f t="shared" si="7"/>
        <v>0</v>
      </c>
      <c r="BB334" s="145">
        <f t="shared" si="8"/>
        <v>0</v>
      </c>
      <c r="BC334" s="145">
        <f t="shared" si="9"/>
        <v>0</v>
      </c>
      <c r="BD334" s="145">
        <f t="shared" si="10"/>
        <v>0</v>
      </c>
      <c r="BE334" s="145">
        <f t="shared" si="11"/>
        <v>0</v>
      </c>
      <c r="CA334" s="176">
        <v>8</v>
      </c>
      <c r="CB334" s="176">
        <v>1</v>
      </c>
      <c r="CZ334" s="145">
        <v>0</v>
      </c>
    </row>
    <row r="335" spans="1:104" x14ac:dyDescent="0.2">
      <c r="A335" s="183"/>
      <c r="B335" s="184" t="s">
        <v>74</v>
      </c>
      <c r="C335" s="185" t="str">
        <f>CONCATENATE(B328," ",C328)</f>
        <v>D96 Přesuny suti a vybouraných hmot</v>
      </c>
      <c r="D335" s="186"/>
      <c r="E335" s="187"/>
      <c r="F335" s="188"/>
      <c r="G335" s="189">
        <f>SUM(G328:G334)</f>
        <v>0</v>
      </c>
      <c r="O335" s="169">
        <v>4</v>
      </c>
      <c r="BA335" s="190">
        <f>SUM(BA328:BA334)</f>
        <v>0</v>
      </c>
      <c r="BB335" s="190">
        <f>SUM(BB328:BB334)</f>
        <v>0</v>
      </c>
      <c r="BC335" s="190">
        <f>SUM(BC328:BC334)</f>
        <v>0</v>
      </c>
      <c r="BD335" s="190">
        <f>SUM(BD328:BD334)</f>
        <v>0</v>
      </c>
      <c r="BE335" s="190">
        <f>SUM(BE328:BE334)</f>
        <v>0</v>
      </c>
    </row>
    <row r="336" spans="1:104" x14ac:dyDescent="0.2">
      <c r="E336" s="145"/>
    </row>
    <row r="337" spans="5:5" x14ac:dyDescent="0.2">
      <c r="E337" s="145"/>
    </row>
    <row r="338" spans="5:5" x14ac:dyDescent="0.2">
      <c r="E338" s="145"/>
    </row>
    <row r="339" spans="5:5" x14ac:dyDescent="0.2">
      <c r="E339" s="145"/>
    </row>
    <row r="340" spans="5:5" x14ac:dyDescent="0.2">
      <c r="E340" s="145"/>
    </row>
    <row r="341" spans="5:5" x14ac:dyDescent="0.2">
      <c r="E341" s="145"/>
    </row>
    <row r="342" spans="5:5" x14ac:dyDescent="0.2">
      <c r="E342" s="145"/>
    </row>
    <row r="343" spans="5:5" x14ac:dyDescent="0.2">
      <c r="E343" s="145"/>
    </row>
    <row r="344" spans="5:5" x14ac:dyDescent="0.2">
      <c r="E344" s="145"/>
    </row>
    <row r="345" spans="5:5" x14ac:dyDescent="0.2">
      <c r="E345" s="145"/>
    </row>
    <row r="346" spans="5:5" x14ac:dyDescent="0.2">
      <c r="E346" s="145"/>
    </row>
    <row r="347" spans="5:5" x14ac:dyDescent="0.2">
      <c r="E347" s="145"/>
    </row>
    <row r="348" spans="5:5" x14ac:dyDescent="0.2">
      <c r="E348" s="145"/>
    </row>
    <row r="349" spans="5:5" x14ac:dyDescent="0.2">
      <c r="E349" s="145"/>
    </row>
    <row r="350" spans="5:5" x14ac:dyDescent="0.2">
      <c r="E350" s="145"/>
    </row>
    <row r="351" spans="5:5" x14ac:dyDescent="0.2">
      <c r="E351" s="145"/>
    </row>
    <row r="352" spans="5:5" x14ac:dyDescent="0.2">
      <c r="E352" s="145"/>
    </row>
    <row r="353" spans="1:7" x14ac:dyDescent="0.2">
      <c r="E353" s="145"/>
    </row>
    <row r="354" spans="1:7" x14ac:dyDescent="0.2">
      <c r="E354" s="145"/>
    </row>
    <row r="355" spans="1:7" x14ac:dyDescent="0.2">
      <c r="E355" s="145"/>
    </row>
    <row r="356" spans="1:7" x14ac:dyDescent="0.2">
      <c r="E356" s="145"/>
    </row>
    <row r="357" spans="1:7" x14ac:dyDescent="0.2">
      <c r="E357" s="145"/>
    </row>
    <row r="358" spans="1:7" x14ac:dyDescent="0.2">
      <c r="E358" s="145"/>
    </row>
    <row r="359" spans="1:7" x14ac:dyDescent="0.2">
      <c r="A359" s="191"/>
      <c r="B359" s="191"/>
      <c r="C359" s="191"/>
      <c r="D359" s="191"/>
      <c r="E359" s="191"/>
      <c r="F359" s="191"/>
      <c r="G359" s="191"/>
    </row>
    <row r="360" spans="1:7" x14ac:dyDescent="0.2">
      <c r="A360" s="191"/>
      <c r="B360" s="191"/>
      <c r="C360" s="191"/>
      <c r="D360" s="191"/>
      <c r="E360" s="191"/>
      <c r="F360" s="191"/>
      <c r="G360" s="191"/>
    </row>
    <row r="361" spans="1:7" x14ac:dyDescent="0.2">
      <c r="A361" s="191"/>
      <c r="B361" s="191"/>
      <c r="C361" s="191"/>
      <c r="D361" s="191"/>
      <c r="E361" s="191"/>
      <c r="F361" s="191"/>
      <c r="G361" s="191"/>
    </row>
    <row r="362" spans="1:7" x14ac:dyDescent="0.2">
      <c r="A362" s="191"/>
      <c r="B362" s="191"/>
      <c r="C362" s="191"/>
      <c r="D362" s="191"/>
      <c r="E362" s="191"/>
      <c r="F362" s="191"/>
      <c r="G362" s="191"/>
    </row>
    <row r="363" spans="1:7" x14ac:dyDescent="0.2">
      <c r="E363" s="145"/>
    </row>
    <row r="364" spans="1:7" x14ac:dyDescent="0.2">
      <c r="E364" s="145"/>
    </row>
    <row r="365" spans="1:7" x14ac:dyDescent="0.2">
      <c r="E365" s="145"/>
    </row>
    <row r="366" spans="1:7" x14ac:dyDescent="0.2">
      <c r="E366" s="145"/>
    </row>
    <row r="367" spans="1:7" x14ac:dyDescent="0.2">
      <c r="E367" s="145"/>
    </row>
    <row r="368" spans="1:7" x14ac:dyDescent="0.2">
      <c r="E368" s="145"/>
    </row>
    <row r="369" spans="5:5" x14ac:dyDescent="0.2">
      <c r="E369" s="145"/>
    </row>
    <row r="370" spans="5:5" x14ac:dyDescent="0.2">
      <c r="E370" s="145"/>
    </row>
    <row r="371" spans="5:5" x14ac:dyDescent="0.2">
      <c r="E371" s="145"/>
    </row>
    <row r="372" spans="5:5" x14ac:dyDescent="0.2">
      <c r="E372" s="145"/>
    </row>
    <row r="373" spans="5:5" x14ac:dyDescent="0.2">
      <c r="E373" s="145"/>
    </row>
    <row r="374" spans="5:5" x14ac:dyDescent="0.2">
      <c r="E374" s="145"/>
    </row>
    <row r="375" spans="5:5" x14ac:dyDescent="0.2">
      <c r="E375" s="145"/>
    </row>
    <row r="376" spans="5:5" x14ac:dyDescent="0.2">
      <c r="E376" s="145"/>
    </row>
    <row r="377" spans="5:5" x14ac:dyDescent="0.2">
      <c r="E377" s="145"/>
    </row>
    <row r="378" spans="5:5" x14ac:dyDescent="0.2">
      <c r="E378" s="145"/>
    </row>
    <row r="379" spans="5:5" x14ac:dyDescent="0.2">
      <c r="E379" s="145"/>
    </row>
    <row r="380" spans="5:5" x14ac:dyDescent="0.2">
      <c r="E380" s="145"/>
    </row>
    <row r="381" spans="5:5" x14ac:dyDescent="0.2">
      <c r="E381" s="145"/>
    </row>
    <row r="382" spans="5:5" x14ac:dyDescent="0.2">
      <c r="E382" s="145"/>
    </row>
    <row r="383" spans="5:5" x14ac:dyDescent="0.2">
      <c r="E383" s="145"/>
    </row>
    <row r="384" spans="5:5" x14ac:dyDescent="0.2">
      <c r="E384" s="145"/>
    </row>
    <row r="385" spans="1:7" x14ac:dyDescent="0.2">
      <c r="E385" s="145"/>
    </row>
    <row r="386" spans="1:7" x14ac:dyDescent="0.2">
      <c r="E386" s="145"/>
    </row>
    <row r="387" spans="1:7" x14ac:dyDescent="0.2">
      <c r="E387" s="145"/>
    </row>
    <row r="388" spans="1:7" x14ac:dyDescent="0.2">
      <c r="E388" s="145"/>
    </row>
    <row r="389" spans="1:7" x14ac:dyDescent="0.2">
      <c r="E389" s="145"/>
    </row>
    <row r="390" spans="1:7" x14ac:dyDescent="0.2">
      <c r="E390" s="145"/>
    </row>
    <row r="391" spans="1:7" x14ac:dyDescent="0.2">
      <c r="E391" s="145"/>
    </row>
    <row r="392" spans="1:7" x14ac:dyDescent="0.2">
      <c r="E392" s="145"/>
    </row>
    <row r="393" spans="1:7" x14ac:dyDescent="0.2">
      <c r="E393" s="145"/>
    </row>
    <row r="394" spans="1:7" x14ac:dyDescent="0.2">
      <c r="A394" s="192"/>
      <c r="B394" s="192"/>
    </row>
    <row r="395" spans="1:7" x14ac:dyDescent="0.2">
      <c r="A395" s="191"/>
      <c r="B395" s="191"/>
      <c r="C395" s="194"/>
      <c r="D395" s="194"/>
      <c r="E395" s="195"/>
      <c r="F395" s="194"/>
      <c r="G395" s="196"/>
    </row>
    <row r="396" spans="1:7" x14ac:dyDescent="0.2">
      <c r="A396" s="197"/>
      <c r="B396" s="197"/>
      <c r="C396" s="191"/>
      <c r="D396" s="191"/>
      <c r="E396" s="198"/>
      <c r="F396" s="191"/>
      <c r="G396" s="191"/>
    </row>
    <row r="397" spans="1:7" x14ac:dyDescent="0.2">
      <c r="A397" s="191"/>
      <c r="B397" s="191"/>
      <c r="C397" s="191"/>
      <c r="D397" s="191"/>
      <c r="E397" s="198"/>
      <c r="F397" s="191"/>
      <c r="G397" s="191"/>
    </row>
    <row r="398" spans="1:7" x14ac:dyDescent="0.2">
      <c r="A398" s="191"/>
      <c r="B398" s="191"/>
      <c r="C398" s="191"/>
      <c r="D398" s="191"/>
      <c r="E398" s="198"/>
      <c r="F398" s="191"/>
      <c r="G398" s="191"/>
    </row>
    <row r="399" spans="1:7" x14ac:dyDescent="0.2">
      <c r="A399" s="191"/>
      <c r="B399" s="191"/>
      <c r="C399" s="191"/>
      <c r="D399" s="191"/>
      <c r="E399" s="198"/>
      <c r="F399" s="191"/>
      <c r="G399" s="191"/>
    </row>
    <row r="400" spans="1:7" x14ac:dyDescent="0.2">
      <c r="A400" s="191"/>
      <c r="B400" s="191"/>
      <c r="C400" s="191"/>
      <c r="D400" s="191"/>
      <c r="E400" s="198"/>
      <c r="F400" s="191"/>
      <c r="G400" s="191"/>
    </row>
    <row r="401" spans="1:7" x14ac:dyDescent="0.2">
      <c r="A401" s="191"/>
      <c r="B401" s="191"/>
      <c r="C401" s="191"/>
      <c r="D401" s="191"/>
      <c r="E401" s="198"/>
      <c r="F401" s="191"/>
      <c r="G401" s="191"/>
    </row>
    <row r="402" spans="1:7" x14ac:dyDescent="0.2">
      <c r="A402" s="191"/>
      <c r="B402" s="191"/>
      <c r="C402" s="191"/>
      <c r="D402" s="191"/>
      <c r="E402" s="198"/>
      <c r="F402" s="191"/>
      <c r="G402" s="191"/>
    </row>
    <row r="403" spans="1:7" x14ac:dyDescent="0.2">
      <c r="A403" s="191"/>
      <c r="B403" s="191"/>
      <c r="C403" s="191"/>
      <c r="D403" s="191"/>
      <c r="E403" s="198"/>
      <c r="F403" s="191"/>
      <c r="G403" s="191"/>
    </row>
    <row r="404" spans="1:7" x14ac:dyDescent="0.2">
      <c r="A404" s="191"/>
      <c r="B404" s="191"/>
      <c r="C404" s="191"/>
      <c r="D404" s="191"/>
      <c r="E404" s="198"/>
      <c r="F404" s="191"/>
      <c r="G404" s="191"/>
    </row>
    <row r="405" spans="1:7" x14ac:dyDescent="0.2">
      <c r="A405" s="191"/>
      <c r="B405" s="191"/>
      <c r="C405" s="191"/>
      <c r="D405" s="191"/>
      <c r="E405" s="198"/>
      <c r="F405" s="191"/>
      <c r="G405" s="191"/>
    </row>
    <row r="406" spans="1:7" x14ac:dyDescent="0.2">
      <c r="A406" s="191"/>
      <c r="B406" s="191"/>
      <c r="C406" s="191"/>
      <c r="D406" s="191"/>
      <c r="E406" s="198"/>
      <c r="F406" s="191"/>
      <c r="G406" s="191"/>
    </row>
    <row r="407" spans="1:7" x14ac:dyDescent="0.2">
      <c r="A407" s="191"/>
      <c r="B407" s="191"/>
      <c r="C407" s="191"/>
      <c r="D407" s="191"/>
      <c r="E407" s="198"/>
      <c r="F407" s="191"/>
      <c r="G407" s="191"/>
    </row>
    <row r="408" spans="1:7" x14ac:dyDescent="0.2">
      <c r="A408" s="191"/>
      <c r="B408" s="191"/>
      <c r="C408" s="191"/>
      <c r="D408" s="191"/>
      <c r="E408" s="198"/>
      <c r="F408" s="191"/>
      <c r="G408" s="191"/>
    </row>
  </sheetData>
  <mergeCells count="191">
    <mergeCell ref="C318:D318"/>
    <mergeCell ref="C319:D319"/>
    <mergeCell ref="C323:D323"/>
    <mergeCell ref="C324:D324"/>
    <mergeCell ref="C325:D325"/>
    <mergeCell ref="C326:D326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295:D295"/>
    <mergeCell ref="C296:D296"/>
    <mergeCell ref="C300:D300"/>
    <mergeCell ref="C301:D301"/>
    <mergeCell ref="C303:D303"/>
    <mergeCell ref="C304:D304"/>
    <mergeCell ref="C305:D305"/>
    <mergeCell ref="C286:D286"/>
    <mergeCell ref="C287:D287"/>
    <mergeCell ref="C288:D288"/>
    <mergeCell ref="C289:D289"/>
    <mergeCell ref="C290:D290"/>
    <mergeCell ref="C275:D275"/>
    <mergeCell ref="C276:D276"/>
    <mergeCell ref="C277:D277"/>
    <mergeCell ref="C278:D278"/>
    <mergeCell ref="C280:D280"/>
    <mergeCell ref="C282:D282"/>
    <mergeCell ref="C283:D283"/>
    <mergeCell ref="C285:D285"/>
    <mergeCell ref="C258:D258"/>
    <mergeCell ref="C263:D263"/>
    <mergeCell ref="C265:D265"/>
    <mergeCell ref="C266:D266"/>
    <mergeCell ref="C267:D267"/>
    <mergeCell ref="C268:D268"/>
    <mergeCell ref="C269:D269"/>
    <mergeCell ref="C270:D270"/>
    <mergeCell ref="C251:D251"/>
    <mergeCell ref="C253:D253"/>
    <mergeCell ref="C254:D254"/>
    <mergeCell ref="C255:D255"/>
    <mergeCell ref="C256:D256"/>
    <mergeCell ref="C257:D257"/>
    <mergeCell ref="C244:D244"/>
    <mergeCell ref="C245:D245"/>
    <mergeCell ref="C246:D246"/>
    <mergeCell ref="C248:D248"/>
    <mergeCell ref="C249:D249"/>
    <mergeCell ref="C250:D250"/>
    <mergeCell ref="C234:D234"/>
    <mergeCell ref="C235:D235"/>
    <mergeCell ref="C236:D236"/>
    <mergeCell ref="C238:D238"/>
    <mergeCell ref="C239:D239"/>
    <mergeCell ref="C240:D240"/>
    <mergeCell ref="C241:D241"/>
    <mergeCell ref="C243:D243"/>
    <mergeCell ref="C219:D219"/>
    <mergeCell ref="C220:D220"/>
    <mergeCell ref="C223:D223"/>
    <mergeCell ref="C225:D225"/>
    <mergeCell ref="C227:D227"/>
    <mergeCell ref="C229:D229"/>
    <mergeCell ref="C205:D205"/>
    <mergeCell ref="C206:D206"/>
    <mergeCell ref="C211:D211"/>
    <mergeCell ref="C212:D212"/>
    <mergeCell ref="C214:D214"/>
    <mergeCell ref="C215:D215"/>
    <mergeCell ref="C217:D217"/>
    <mergeCell ref="C218:D218"/>
    <mergeCell ref="C200:D200"/>
    <mergeCell ref="C201:D201"/>
    <mergeCell ref="C202:D202"/>
    <mergeCell ref="C204:D204"/>
    <mergeCell ref="C159:D159"/>
    <mergeCell ref="C160:D160"/>
    <mergeCell ref="C161:D161"/>
    <mergeCell ref="C163:D163"/>
    <mergeCell ref="C166:D166"/>
    <mergeCell ref="C168:D168"/>
    <mergeCell ref="C170:D170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31:D131"/>
    <mergeCell ref="C132:D132"/>
    <mergeCell ref="C134:D134"/>
    <mergeCell ref="C136:D136"/>
    <mergeCell ref="C121:D121"/>
    <mergeCell ref="C123:D123"/>
    <mergeCell ref="C125:D125"/>
    <mergeCell ref="C127:D127"/>
    <mergeCell ref="C128:D128"/>
    <mergeCell ref="C129:D129"/>
    <mergeCell ref="C112:D112"/>
    <mergeCell ref="C113:D113"/>
    <mergeCell ref="C114:D114"/>
    <mergeCell ref="C115:D115"/>
    <mergeCell ref="C117:D117"/>
    <mergeCell ref="C118:D118"/>
    <mergeCell ref="C103:D103"/>
    <mergeCell ref="C105:D105"/>
    <mergeCell ref="C106:D106"/>
    <mergeCell ref="C107:D107"/>
    <mergeCell ref="C108:D108"/>
    <mergeCell ref="C110:D110"/>
    <mergeCell ref="C91:D91"/>
    <mergeCell ref="C93:D93"/>
    <mergeCell ref="C94:D94"/>
    <mergeCell ref="C98:D98"/>
    <mergeCell ref="C99:D99"/>
    <mergeCell ref="C100:D100"/>
    <mergeCell ref="C101:D101"/>
    <mergeCell ref="C102:D102"/>
    <mergeCell ref="C79:D79"/>
    <mergeCell ref="C84:D84"/>
    <mergeCell ref="C85:D85"/>
    <mergeCell ref="C86:D86"/>
    <mergeCell ref="C87:D87"/>
    <mergeCell ref="C88:D88"/>
    <mergeCell ref="C89:D89"/>
    <mergeCell ref="C90:D90"/>
    <mergeCell ref="C69:D69"/>
    <mergeCell ref="C71:D71"/>
    <mergeCell ref="C75:D75"/>
    <mergeCell ref="C76:D76"/>
    <mergeCell ref="C77:D77"/>
    <mergeCell ref="C78:D78"/>
    <mergeCell ref="C55:D55"/>
    <mergeCell ref="C56:D56"/>
    <mergeCell ref="C60:D60"/>
    <mergeCell ref="C61:D61"/>
    <mergeCell ref="C62:D62"/>
    <mergeCell ref="C63:D63"/>
    <mergeCell ref="C64:D64"/>
    <mergeCell ref="C65:D65"/>
    <mergeCell ref="C49:D49"/>
    <mergeCell ref="C50:D50"/>
    <mergeCell ref="C51:D51"/>
    <mergeCell ref="C52:D52"/>
    <mergeCell ref="C53:D53"/>
    <mergeCell ref="C54:D54"/>
    <mergeCell ref="C41:D41"/>
    <mergeCell ref="C42:D42"/>
    <mergeCell ref="C44:D44"/>
    <mergeCell ref="C45:D45"/>
    <mergeCell ref="C46:D46"/>
    <mergeCell ref="C47:D47"/>
    <mergeCell ref="C34:D34"/>
    <mergeCell ref="C35:D35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13:D13"/>
    <mergeCell ref="C15:D15"/>
    <mergeCell ref="C17:D17"/>
    <mergeCell ref="C21:D21"/>
    <mergeCell ref="C22:D22"/>
    <mergeCell ref="C23:D23"/>
    <mergeCell ref="C24:D24"/>
    <mergeCell ref="C25:D25"/>
    <mergeCell ref="A1:G1"/>
    <mergeCell ref="A3:B3"/>
    <mergeCell ref="A4:B4"/>
    <mergeCell ref="E4:G4"/>
    <mergeCell ref="C9:D9"/>
    <mergeCell ref="C10:D10"/>
    <mergeCell ref="C11:D11"/>
    <mergeCell ref="C12:D12"/>
    <mergeCell ref="C26:D2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dandova</dc:creator>
  <cp:lastModifiedBy>Hynčíková Blanka Ing.</cp:lastModifiedBy>
  <dcterms:created xsi:type="dcterms:W3CDTF">2017-06-21T10:45:40Z</dcterms:created>
  <dcterms:modified xsi:type="dcterms:W3CDTF">2017-06-21T13:52:09Z</dcterms:modified>
</cp:coreProperties>
</file>