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15015" windowHeight="766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Rekapitulace!$G$29</definedName>
    <definedName name="Dodavka0">Položky!#REF!</definedName>
    <definedName name="HSV">Rekapitulace!$E$29</definedName>
    <definedName name="HSV0">Položky!#REF!</definedName>
    <definedName name="HZS">Rekapitulace!$I$29</definedName>
    <definedName name="HZS0">Položky!#REF!</definedName>
    <definedName name="JKSO">'Krycí list'!$G$2</definedName>
    <definedName name="MJ">'Krycí list'!$G$5</definedName>
    <definedName name="Mont">Rekapitulace!$H$29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Položky!$A$1:$G$265</definedName>
    <definedName name="_xlnm.Print_Area" localSheetId="1">Rekapitulace!$A$1:$I$36</definedName>
    <definedName name="PocetMJ">'Krycí list'!$G$6</definedName>
    <definedName name="Poznamka">'Krycí list'!$B$37</definedName>
    <definedName name="Projektant">'Krycí list'!$C$8</definedName>
    <definedName name="PSV">Rekapitulace!$F$29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E206" i="3" l="1"/>
  <c r="E196" i="3"/>
  <c r="E178" i="3"/>
  <c r="E172" i="3"/>
  <c r="E151" i="3"/>
  <c r="E147" i="3"/>
  <c r="E127" i="3"/>
  <c r="D15" i="1"/>
  <c r="BE264" i="3"/>
  <c r="BD264" i="3"/>
  <c r="BC264" i="3"/>
  <c r="BB264" i="3"/>
  <c r="G264" i="3"/>
  <c r="BA264" i="3" s="1"/>
  <c r="BE263" i="3"/>
  <c r="BD263" i="3"/>
  <c r="BC263" i="3"/>
  <c r="BB263" i="3"/>
  <c r="G263" i="3"/>
  <c r="BA263" i="3" s="1"/>
  <c r="BE262" i="3"/>
  <c r="BD262" i="3"/>
  <c r="BC262" i="3"/>
  <c r="BB262" i="3"/>
  <c r="G262" i="3"/>
  <c r="BA262" i="3" s="1"/>
  <c r="BE261" i="3"/>
  <c r="BD261" i="3"/>
  <c r="BC261" i="3"/>
  <c r="BB261" i="3"/>
  <c r="G261" i="3"/>
  <c r="BA261" i="3" s="1"/>
  <c r="BE260" i="3"/>
  <c r="BD260" i="3"/>
  <c r="BC260" i="3"/>
  <c r="BB260" i="3"/>
  <c r="G260" i="3"/>
  <c r="BA260" i="3" s="1"/>
  <c r="BE259" i="3"/>
  <c r="BE265" i="3" s="1"/>
  <c r="I28" i="2" s="1"/>
  <c r="BD259" i="3"/>
  <c r="BC259" i="3"/>
  <c r="BB259" i="3"/>
  <c r="G259" i="3"/>
  <c r="B28" i="2"/>
  <c r="A28" i="2"/>
  <c r="C265" i="3"/>
  <c r="BE256" i="3"/>
  <c r="BE257" i="3" s="1"/>
  <c r="I27" i="2" s="1"/>
  <c r="BC256" i="3"/>
  <c r="BC257" i="3" s="1"/>
  <c r="G27" i="2" s="1"/>
  <c r="BB256" i="3"/>
  <c r="BB257" i="3" s="1"/>
  <c r="F27" i="2" s="1"/>
  <c r="BA256" i="3"/>
  <c r="BA257" i="3" s="1"/>
  <c r="E27" i="2" s="1"/>
  <c r="G256" i="3"/>
  <c r="G257" i="3" s="1"/>
  <c r="B27" i="2"/>
  <c r="A27" i="2"/>
  <c r="C257" i="3"/>
  <c r="BE249" i="3"/>
  <c r="BE254" i="3" s="1"/>
  <c r="I26" i="2" s="1"/>
  <c r="BC249" i="3"/>
  <c r="BB249" i="3"/>
  <c r="BB254" i="3" s="1"/>
  <c r="F26" i="2" s="1"/>
  <c r="BA249" i="3"/>
  <c r="BA254" i="3" s="1"/>
  <c r="E26" i="2" s="1"/>
  <c r="G249" i="3"/>
  <c r="G254" i="3" s="1"/>
  <c r="B26" i="2"/>
  <c r="A26" i="2"/>
  <c r="BC254" i="3"/>
  <c r="G26" i="2" s="1"/>
  <c r="C254" i="3"/>
  <c r="BE241" i="3"/>
  <c r="BD241" i="3"/>
  <c r="BC241" i="3"/>
  <c r="BA241" i="3"/>
  <c r="G241" i="3"/>
  <c r="BB241" i="3" s="1"/>
  <c r="BE234" i="3"/>
  <c r="BD234" i="3"/>
  <c r="BD247" i="3" s="1"/>
  <c r="H25" i="2" s="1"/>
  <c r="BC234" i="3"/>
  <c r="BA234" i="3"/>
  <c r="BA247" i="3" s="1"/>
  <c r="E25" i="2" s="1"/>
  <c r="G234" i="3"/>
  <c r="BB234" i="3" s="1"/>
  <c r="B25" i="2"/>
  <c r="A25" i="2"/>
  <c r="BE247" i="3"/>
  <c r="I25" i="2" s="1"/>
  <c r="C247" i="3"/>
  <c r="BE230" i="3"/>
  <c r="BD230" i="3"/>
  <c r="BC230" i="3"/>
  <c r="BA230" i="3"/>
  <c r="G230" i="3"/>
  <c r="BB230" i="3" s="1"/>
  <c r="BE226" i="3"/>
  <c r="BD226" i="3"/>
  <c r="BC226" i="3"/>
  <c r="BA226" i="3"/>
  <c r="G226" i="3"/>
  <c r="BB226" i="3" s="1"/>
  <c r="BE222" i="3"/>
  <c r="BD222" i="3"/>
  <c r="BD232" i="3" s="1"/>
  <c r="H24" i="2" s="1"/>
  <c r="BC222" i="3"/>
  <c r="BA222" i="3"/>
  <c r="BA232" i="3" s="1"/>
  <c r="E24" i="2" s="1"/>
  <c r="G222" i="3"/>
  <c r="BB222" i="3" s="1"/>
  <c r="B24" i="2"/>
  <c r="A24" i="2"/>
  <c r="BE232" i="3"/>
  <c r="I24" i="2" s="1"/>
  <c r="C232" i="3"/>
  <c r="BE219" i="3"/>
  <c r="BD219" i="3"/>
  <c r="BC219" i="3"/>
  <c r="BA219" i="3"/>
  <c r="G219" i="3"/>
  <c r="BB219" i="3" s="1"/>
  <c r="BE216" i="3"/>
  <c r="BD216" i="3"/>
  <c r="BC216" i="3"/>
  <c r="BA216" i="3"/>
  <c r="G216" i="3"/>
  <c r="BB216" i="3" s="1"/>
  <c r="BE213" i="3"/>
  <c r="BD213" i="3"/>
  <c r="BC213" i="3"/>
  <c r="BA213" i="3"/>
  <c r="G213" i="3"/>
  <c r="BB213" i="3" s="1"/>
  <c r="BE211" i="3"/>
  <c r="BD211" i="3"/>
  <c r="BC211" i="3"/>
  <c r="BA211" i="3"/>
  <c r="G211" i="3"/>
  <c r="BB211" i="3" s="1"/>
  <c r="BE209" i="3"/>
  <c r="BD209" i="3"/>
  <c r="BC209" i="3"/>
  <c r="BA209" i="3"/>
  <c r="BA220" i="3" s="1"/>
  <c r="E23" i="2" s="1"/>
  <c r="G209" i="3"/>
  <c r="BB209" i="3" s="1"/>
  <c r="B23" i="2"/>
  <c r="A23" i="2"/>
  <c r="BC220" i="3"/>
  <c r="G23" i="2" s="1"/>
  <c r="C220" i="3"/>
  <c r="BE206" i="3"/>
  <c r="BD206" i="3"/>
  <c r="BC206" i="3"/>
  <c r="BA206" i="3"/>
  <c r="G206" i="3"/>
  <c r="BB206" i="3" s="1"/>
  <c r="BE201" i="3"/>
  <c r="BD201" i="3"/>
  <c r="BC201" i="3"/>
  <c r="BA201" i="3"/>
  <c r="G201" i="3"/>
  <c r="BB201" i="3" s="1"/>
  <c r="BE199" i="3"/>
  <c r="BD199" i="3"/>
  <c r="BC199" i="3"/>
  <c r="BC207" i="3" s="1"/>
  <c r="G22" i="2" s="1"/>
  <c r="BA199" i="3"/>
  <c r="G199" i="3"/>
  <c r="BB199" i="3" s="1"/>
  <c r="B22" i="2"/>
  <c r="A22" i="2"/>
  <c r="C207" i="3"/>
  <c r="BE196" i="3"/>
  <c r="BD196" i="3"/>
  <c r="BC196" i="3"/>
  <c r="BA196" i="3"/>
  <c r="G196" i="3"/>
  <c r="BB196" i="3" s="1"/>
  <c r="BE192" i="3"/>
  <c r="BD192" i="3"/>
  <c r="BC192" i="3"/>
  <c r="BA192" i="3"/>
  <c r="G192" i="3"/>
  <c r="BB192" i="3" s="1"/>
  <c r="BE189" i="3"/>
  <c r="BD189" i="3"/>
  <c r="BC189" i="3"/>
  <c r="BA189" i="3"/>
  <c r="G189" i="3"/>
  <c r="BB189" i="3" s="1"/>
  <c r="BE186" i="3"/>
  <c r="BD186" i="3"/>
  <c r="BC186" i="3"/>
  <c r="BA186" i="3"/>
  <c r="G186" i="3"/>
  <c r="BB186" i="3" s="1"/>
  <c r="BE183" i="3"/>
  <c r="BD183" i="3"/>
  <c r="BC183" i="3"/>
  <c r="BA183" i="3"/>
  <c r="G183" i="3"/>
  <c r="BB183" i="3" s="1"/>
  <c r="BE181" i="3"/>
  <c r="BD181" i="3"/>
  <c r="BC181" i="3"/>
  <c r="BA181" i="3"/>
  <c r="G181" i="3"/>
  <c r="BB181" i="3" s="1"/>
  <c r="B21" i="2"/>
  <c r="A21" i="2"/>
  <c r="C197" i="3"/>
  <c r="BE178" i="3"/>
  <c r="BD178" i="3"/>
  <c r="BC178" i="3"/>
  <c r="BA178" i="3"/>
  <c r="BA179" i="3" s="1"/>
  <c r="E20" i="2" s="1"/>
  <c r="G178" i="3"/>
  <c r="BB178" i="3" s="1"/>
  <c r="BE175" i="3"/>
  <c r="BE179" i="3" s="1"/>
  <c r="I20" i="2" s="1"/>
  <c r="BD175" i="3"/>
  <c r="BC175" i="3"/>
  <c r="BC179" i="3" s="1"/>
  <c r="G20" i="2" s="1"/>
  <c r="BA175" i="3"/>
  <c r="G175" i="3"/>
  <c r="BB175" i="3" s="1"/>
  <c r="B20" i="2"/>
  <c r="A20" i="2"/>
  <c r="C179" i="3"/>
  <c r="BE172" i="3"/>
  <c r="BD172" i="3"/>
  <c r="BC172" i="3"/>
  <c r="BA172" i="3"/>
  <c r="G172" i="3"/>
  <c r="BB172" i="3" s="1"/>
  <c r="BE171" i="3"/>
  <c r="BD171" i="3"/>
  <c r="BC171" i="3"/>
  <c r="BA171" i="3"/>
  <c r="G171" i="3"/>
  <c r="BB171" i="3" s="1"/>
  <c r="BE170" i="3"/>
  <c r="BD170" i="3"/>
  <c r="BC170" i="3"/>
  <c r="BA170" i="3"/>
  <c r="G170" i="3"/>
  <c r="BB170" i="3" s="1"/>
  <c r="BE168" i="3"/>
  <c r="BD168" i="3"/>
  <c r="BC168" i="3"/>
  <c r="BA168" i="3"/>
  <c r="G168" i="3"/>
  <c r="BB168" i="3" s="1"/>
  <c r="BE167" i="3"/>
  <c r="BD167" i="3"/>
  <c r="BC167" i="3"/>
  <c r="BA167" i="3"/>
  <c r="G167" i="3"/>
  <c r="BB167" i="3" s="1"/>
  <c r="BE161" i="3"/>
  <c r="BD161" i="3"/>
  <c r="BC161" i="3"/>
  <c r="BA161" i="3"/>
  <c r="G161" i="3"/>
  <c r="BB161" i="3" s="1"/>
  <c r="BE156" i="3"/>
  <c r="BD156" i="3"/>
  <c r="BC156" i="3"/>
  <c r="BA156" i="3"/>
  <c r="G156" i="3"/>
  <c r="BB156" i="3" s="1"/>
  <c r="BE155" i="3"/>
  <c r="BD155" i="3"/>
  <c r="BC155" i="3"/>
  <c r="BA155" i="3"/>
  <c r="G155" i="3"/>
  <c r="BB155" i="3" s="1"/>
  <c r="BE154" i="3"/>
  <c r="BD154" i="3"/>
  <c r="BD173" i="3" s="1"/>
  <c r="H19" i="2" s="1"/>
  <c r="BC154" i="3"/>
  <c r="BA154" i="3"/>
  <c r="BA173" i="3" s="1"/>
  <c r="E19" i="2" s="1"/>
  <c r="G154" i="3"/>
  <c r="BB154" i="3" s="1"/>
  <c r="B19" i="2"/>
  <c r="A19" i="2"/>
  <c r="BE173" i="3"/>
  <c r="I19" i="2" s="1"/>
  <c r="C173" i="3"/>
  <c r="BE151" i="3"/>
  <c r="BD151" i="3"/>
  <c r="BC151" i="3"/>
  <c r="BA151" i="3"/>
  <c r="G151" i="3"/>
  <c r="BB151" i="3" s="1"/>
  <c r="BE150" i="3"/>
  <c r="BD150" i="3"/>
  <c r="BC150" i="3"/>
  <c r="BA150" i="3"/>
  <c r="G150" i="3"/>
  <c r="BB150" i="3" s="1"/>
  <c r="B18" i="2"/>
  <c r="A18" i="2"/>
  <c r="BA152" i="3"/>
  <c r="E18" i="2" s="1"/>
  <c r="C152" i="3"/>
  <c r="BE147" i="3"/>
  <c r="BD147" i="3"/>
  <c r="BC147" i="3"/>
  <c r="BA147" i="3"/>
  <c r="G147" i="3"/>
  <c r="BB147" i="3" s="1"/>
  <c r="BE146" i="3"/>
  <c r="BD146" i="3"/>
  <c r="BC146" i="3"/>
  <c r="BA146" i="3"/>
  <c r="G146" i="3"/>
  <c r="BB146" i="3" s="1"/>
  <c r="BE145" i="3"/>
  <c r="BD145" i="3"/>
  <c r="BC145" i="3"/>
  <c r="BA145" i="3"/>
  <c r="G145" i="3"/>
  <c r="BB145" i="3" s="1"/>
  <c r="BE144" i="3"/>
  <c r="BD144" i="3"/>
  <c r="BC144" i="3"/>
  <c r="BA144" i="3"/>
  <c r="G144" i="3"/>
  <c r="BB144" i="3" s="1"/>
  <c r="BE143" i="3"/>
  <c r="BD143" i="3"/>
  <c r="BC143" i="3"/>
  <c r="BA143" i="3"/>
  <c r="G143" i="3"/>
  <c r="BB143" i="3" s="1"/>
  <c r="BE142" i="3"/>
  <c r="BD142" i="3"/>
  <c r="BC142" i="3"/>
  <c r="BA142" i="3"/>
  <c r="G142" i="3"/>
  <c r="BB142" i="3" s="1"/>
  <c r="BE141" i="3"/>
  <c r="BD141" i="3"/>
  <c r="BC141" i="3"/>
  <c r="BA141" i="3"/>
  <c r="G141" i="3"/>
  <c r="BB141" i="3" s="1"/>
  <c r="BE140" i="3"/>
  <c r="BD140" i="3"/>
  <c r="BC140" i="3"/>
  <c r="BA140" i="3"/>
  <c r="G140" i="3"/>
  <c r="BB140" i="3" s="1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2" i="3"/>
  <c r="BD132" i="3"/>
  <c r="BC132" i="3"/>
  <c r="BA132" i="3"/>
  <c r="G132" i="3"/>
  <c r="BB132" i="3" s="1"/>
  <c r="BE131" i="3"/>
  <c r="BD131" i="3"/>
  <c r="BC131" i="3"/>
  <c r="BA131" i="3"/>
  <c r="G131" i="3"/>
  <c r="BB131" i="3" s="1"/>
  <c r="BE130" i="3"/>
  <c r="BD130" i="3"/>
  <c r="BC130" i="3"/>
  <c r="BA130" i="3"/>
  <c r="G130" i="3"/>
  <c r="BB130" i="3" s="1"/>
  <c r="B17" i="2"/>
  <c r="A17" i="2"/>
  <c r="BE148" i="3"/>
  <c r="I17" i="2" s="1"/>
  <c r="C148" i="3"/>
  <c r="BE127" i="3"/>
  <c r="BD127" i="3"/>
  <c r="BC127" i="3"/>
  <c r="BA127" i="3"/>
  <c r="G127" i="3"/>
  <c r="BB127" i="3" s="1"/>
  <c r="BE125" i="3"/>
  <c r="BD125" i="3"/>
  <c r="BC125" i="3"/>
  <c r="BA125" i="3"/>
  <c r="G125" i="3"/>
  <c r="BB125" i="3" s="1"/>
  <c r="BE123" i="3"/>
  <c r="BD123" i="3"/>
  <c r="BC123" i="3"/>
  <c r="BA123" i="3"/>
  <c r="G123" i="3"/>
  <c r="BB123" i="3" s="1"/>
  <c r="BE121" i="3"/>
  <c r="BD121" i="3"/>
  <c r="BC121" i="3"/>
  <c r="BA121" i="3"/>
  <c r="G121" i="3"/>
  <c r="BB121" i="3" s="1"/>
  <c r="BE120" i="3"/>
  <c r="BD120" i="3"/>
  <c r="BC120" i="3"/>
  <c r="BA120" i="3"/>
  <c r="G120" i="3"/>
  <c r="BB120" i="3" s="1"/>
  <c r="BE118" i="3"/>
  <c r="BD118" i="3"/>
  <c r="BC118" i="3"/>
  <c r="BA118" i="3"/>
  <c r="G118" i="3"/>
  <c r="BB118" i="3" s="1"/>
  <c r="BE115" i="3"/>
  <c r="BD115" i="3"/>
  <c r="BC115" i="3"/>
  <c r="BA115" i="3"/>
  <c r="G115" i="3"/>
  <c r="BB115" i="3" s="1"/>
  <c r="B16" i="2"/>
  <c r="A16" i="2"/>
  <c r="C128" i="3"/>
  <c r="BE112" i="3"/>
  <c r="BD112" i="3"/>
  <c r="BC112" i="3"/>
  <c r="BA112" i="3"/>
  <c r="G112" i="3"/>
  <c r="BB112" i="3" s="1"/>
  <c r="BE106" i="3"/>
  <c r="BE113" i="3" s="1"/>
  <c r="I15" i="2" s="1"/>
  <c r="BD106" i="3"/>
  <c r="BD113" i="3" s="1"/>
  <c r="H15" i="2" s="1"/>
  <c r="BC106" i="3"/>
  <c r="BC113" i="3" s="1"/>
  <c r="G15" i="2" s="1"/>
  <c r="BA106" i="3"/>
  <c r="G106" i="3"/>
  <c r="BB106" i="3" s="1"/>
  <c r="B15" i="2"/>
  <c r="A15" i="2"/>
  <c r="C113" i="3"/>
  <c r="BE103" i="3"/>
  <c r="BE104" i="3" s="1"/>
  <c r="I14" i="2" s="1"/>
  <c r="BD103" i="3"/>
  <c r="BD104" i="3" s="1"/>
  <c r="H14" i="2" s="1"/>
  <c r="BC103" i="3"/>
  <c r="BC104" i="3" s="1"/>
  <c r="G14" i="2" s="1"/>
  <c r="BB103" i="3"/>
  <c r="BB104" i="3" s="1"/>
  <c r="F14" i="2" s="1"/>
  <c r="G103" i="3"/>
  <c r="G104" i="3" s="1"/>
  <c r="B14" i="2"/>
  <c r="A14" i="2"/>
  <c r="C104" i="3"/>
  <c r="BE100" i="3"/>
  <c r="BD100" i="3"/>
  <c r="BC100" i="3"/>
  <c r="BB100" i="3"/>
  <c r="G100" i="3"/>
  <c r="BA100" i="3" s="1"/>
  <c r="BE99" i="3"/>
  <c r="BD99" i="3"/>
  <c r="BC99" i="3"/>
  <c r="BB99" i="3"/>
  <c r="G99" i="3"/>
  <c r="BA99" i="3" s="1"/>
  <c r="BE98" i="3"/>
  <c r="BD98" i="3"/>
  <c r="BC98" i="3"/>
  <c r="BB98" i="3"/>
  <c r="G98" i="3"/>
  <c r="BA98" i="3" s="1"/>
  <c r="BE97" i="3"/>
  <c r="BD97" i="3"/>
  <c r="BC97" i="3"/>
  <c r="BB97" i="3"/>
  <c r="G97" i="3"/>
  <c r="BA97" i="3" s="1"/>
  <c r="BE95" i="3"/>
  <c r="BD95" i="3"/>
  <c r="BC95" i="3"/>
  <c r="BB95" i="3"/>
  <c r="G95" i="3"/>
  <c r="BA95" i="3" s="1"/>
  <c r="BE93" i="3"/>
  <c r="BD93" i="3"/>
  <c r="BC93" i="3"/>
  <c r="BB93" i="3"/>
  <c r="G93" i="3"/>
  <c r="BA93" i="3" s="1"/>
  <c r="BE90" i="3"/>
  <c r="BD90" i="3"/>
  <c r="BC90" i="3"/>
  <c r="BB90" i="3"/>
  <c r="G90" i="3"/>
  <c r="BA90" i="3" s="1"/>
  <c r="BE88" i="3"/>
  <c r="BD88" i="3"/>
  <c r="BC88" i="3"/>
  <c r="BB88" i="3"/>
  <c r="G88" i="3"/>
  <c r="BA88" i="3" s="1"/>
  <c r="BE87" i="3"/>
  <c r="BD87" i="3"/>
  <c r="BC87" i="3"/>
  <c r="BB87" i="3"/>
  <c r="G87" i="3"/>
  <c r="BA87" i="3" s="1"/>
  <c r="BE84" i="3"/>
  <c r="BD84" i="3"/>
  <c r="BC84" i="3"/>
  <c r="BB84" i="3"/>
  <c r="G84" i="3"/>
  <c r="BA84" i="3" s="1"/>
  <c r="BE82" i="3"/>
  <c r="BD82" i="3"/>
  <c r="BC82" i="3"/>
  <c r="BB82" i="3"/>
  <c r="G82" i="3"/>
  <c r="BA82" i="3" s="1"/>
  <c r="BE78" i="3"/>
  <c r="BD78" i="3"/>
  <c r="BC78" i="3"/>
  <c r="BB78" i="3"/>
  <c r="G78" i="3"/>
  <c r="BA78" i="3" s="1"/>
  <c r="BE76" i="3"/>
  <c r="BD76" i="3"/>
  <c r="BC76" i="3"/>
  <c r="BB76" i="3"/>
  <c r="G76" i="3"/>
  <c r="BA76" i="3" s="1"/>
  <c r="BE75" i="3"/>
  <c r="BD75" i="3"/>
  <c r="BC75" i="3"/>
  <c r="BB75" i="3"/>
  <c r="G75" i="3"/>
  <c r="BA75" i="3" s="1"/>
  <c r="BE74" i="3"/>
  <c r="BD74" i="3"/>
  <c r="BC74" i="3"/>
  <c r="BB74" i="3"/>
  <c r="G74" i="3"/>
  <c r="BA74" i="3" s="1"/>
  <c r="BE70" i="3"/>
  <c r="BE101" i="3" s="1"/>
  <c r="I13" i="2" s="1"/>
  <c r="BD70" i="3"/>
  <c r="BC70" i="3"/>
  <c r="BC101" i="3" s="1"/>
  <c r="G13" i="2" s="1"/>
  <c r="BB70" i="3"/>
  <c r="G70" i="3"/>
  <c r="BA70" i="3" s="1"/>
  <c r="B13" i="2"/>
  <c r="A13" i="2"/>
  <c r="C101" i="3"/>
  <c r="BE67" i="3"/>
  <c r="BD67" i="3"/>
  <c r="BC67" i="3"/>
  <c r="BB67" i="3"/>
  <c r="G67" i="3"/>
  <c r="BA67" i="3" s="1"/>
  <c r="BE60" i="3"/>
  <c r="BD60" i="3"/>
  <c r="BC60" i="3"/>
  <c r="BB60" i="3"/>
  <c r="G60" i="3"/>
  <c r="BA60" i="3" s="1"/>
  <c r="BE57" i="3"/>
  <c r="BD57" i="3"/>
  <c r="BC57" i="3"/>
  <c r="BB57" i="3"/>
  <c r="G57" i="3"/>
  <c r="BA57" i="3" s="1"/>
  <c r="B12" i="2"/>
  <c r="A12" i="2"/>
  <c r="C68" i="3"/>
  <c r="BE54" i="3"/>
  <c r="BD54" i="3"/>
  <c r="BC54" i="3"/>
  <c r="BB54" i="3"/>
  <c r="G54" i="3"/>
  <c r="BA54" i="3" s="1"/>
  <c r="BE53" i="3"/>
  <c r="BD53" i="3"/>
  <c r="BC53" i="3"/>
  <c r="BB53" i="3"/>
  <c r="G53" i="3"/>
  <c r="BA53" i="3" s="1"/>
  <c r="BE51" i="3"/>
  <c r="BD51" i="3"/>
  <c r="BC51" i="3"/>
  <c r="BC55" i="3" s="1"/>
  <c r="G11" i="2" s="1"/>
  <c r="BB51" i="3"/>
  <c r="G51" i="3"/>
  <c r="BA51" i="3" s="1"/>
  <c r="BE50" i="3"/>
  <c r="BD50" i="3"/>
  <c r="BD55" i="3" s="1"/>
  <c r="H11" i="2" s="1"/>
  <c r="BC50" i="3"/>
  <c r="BB50" i="3"/>
  <c r="BB55" i="3" s="1"/>
  <c r="F11" i="2" s="1"/>
  <c r="G50" i="3"/>
  <c r="B11" i="2"/>
  <c r="A11" i="2"/>
  <c r="BE55" i="3"/>
  <c r="I11" i="2" s="1"/>
  <c r="C55" i="3"/>
  <c r="BE42" i="3"/>
  <c r="BE48" i="3" s="1"/>
  <c r="I10" i="2" s="1"/>
  <c r="BD42" i="3"/>
  <c r="BD48" i="3" s="1"/>
  <c r="H10" i="2" s="1"/>
  <c r="BC42" i="3"/>
  <c r="BB42" i="3"/>
  <c r="BB48" i="3" s="1"/>
  <c r="F10" i="2" s="1"/>
  <c r="G42" i="3"/>
  <c r="G48" i="3" s="1"/>
  <c r="B10" i="2"/>
  <c r="A10" i="2"/>
  <c r="BC48" i="3"/>
  <c r="G10" i="2" s="1"/>
  <c r="C48" i="3"/>
  <c r="BE35" i="3"/>
  <c r="BD35" i="3"/>
  <c r="BC35" i="3"/>
  <c r="BB35" i="3"/>
  <c r="G35" i="3"/>
  <c r="BA35" i="3" s="1"/>
  <c r="BE33" i="3"/>
  <c r="BD33" i="3"/>
  <c r="BC33" i="3"/>
  <c r="BB33" i="3"/>
  <c r="G33" i="3"/>
  <c r="BA33" i="3" s="1"/>
  <c r="BE29" i="3"/>
  <c r="BE40" i="3" s="1"/>
  <c r="I9" i="2" s="1"/>
  <c r="BD29" i="3"/>
  <c r="BC29" i="3"/>
  <c r="BB29" i="3"/>
  <c r="G29" i="3"/>
  <c r="B9" i="2"/>
  <c r="A9" i="2"/>
  <c r="C40" i="3"/>
  <c r="BE21" i="3"/>
  <c r="BD21" i="3"/>
  <c r="BC21" i="3"/>
  <c r="BB21" i="3"/>
  <c r="G21" i="3"/>
  <c r="BA21" i="3" s="1"/>
  <c r="BE18" i="3"/>
  <c r="BD18" i="3"/>
  <c r="BC18" i="3"/>
  <c r="BB18" i="3"/>
  <c r="G18" i="3"/>
  <c r="BA18" i="3" s="1"/>
  <c r="BE15" i="3"/>
  <c r="BD15" i="3"/>
  <c r="BC15" i="3"/>
  <c r="BB15" i="3"/>
  <c r="G15" i="3"/>
  <c r="B8" i="2"/>
  <c r="A8" i="2"/>
  <c r="BE27" i="3"/>
  <c r="I8" i="2" s="1"/>
  <c r="C27" i="3"/>
  <c r="BE11" i="3"/>
  <c r="BD11" i="3"/>
  <c r="BC11" i="3"/>
  <c r="BB11" i="3"/>
  <c r="G11" i="3"/>
  <c r="BA11" i="3" s="1"/>
  <c r="BE8" i="3"/>
  <c r="BD8" i="3"/>
  <c r="BC8" i="3"/>
  <c r="BB8" i="3"/>
  <c r="G8" i="3"/>
  <c r="BA8" i="3" s="1"/>
  <c r="B7" i="2"/>
  <c r="A7" i="2"/>
  <c r="C13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C152" i="3" l="1"/>
  <c r="G18" i="2" s="1"/>
  <c r="BE152" i="3"/>
  <c r="I18" i="2" s="1"/>
  <c r="BA148" i="3"/>
  <c r="E17" i="2" s="1"/>
  <c r="BD148" i="3"/>
  <c r="H17" i="2" s="1"/>
  <c r="BB265" i="3"/>
  <c r="F28" i="2" s="1"/>
  <c r="BD265" i="3"/>
  <c r="H28" i="2" s="1"/>
  <c r="BC265" i="3"/>
  <c r="G28" i="2" s="1"/>
  <c r="BC197" i="3"/>
  <c r="G21" i="2" s="1"/>
  <c r="BE197" i="3"/>
  <c r="I21" i="2" s="1"/>
  <c r="BA197" i="3"/>
  <c r="E21" i="2" s="1"/>
  <c r="BC173" i="3"/>
  <c r="G19" i="2" s="1"/>
  <c r="BC148" i="3"/>
  <c r="G17" i="2" s="1"/>
  <c r="BE128" i="3"/>
  <c r="I16" i="2" s="1"/>
  <c r="BC68" i="3"/>
  <c r="G12" i="2" s="1"/>
  <c r="BD27" i="3"/>
  <c r="H8" i="2" s="1"/>
  <c r="BC27" i="3"/>
  <c r="G8" i="2" s="1"/>
  <c r="BC13" i="3"/>
  <c r="G7" i="2" s="1"/>
  <c r="BE13" i="3"/>
  <c r="I7" i="2" s="1"/>
  <c r="BD40" i="3"/>
  <c r="H9" i="2" s="1"/>
  <c r="BC40" i="3"/>
  <c r="G9" i="2" s="1"/>
  <c r="BE68" i="3"/>
  <c r="I12" i="2" s="1"/>
  <c r="BB113" i="3"/>
  <c r="F15" i="2" s="1"/>
  <c r="BA113" i="3"/>
  <c r="E15" i="2" s="1"/>
  <c r="BA128" i="3"/>
  <c r="E16" i="2" s="1"/>
  <c r="BC128" i="3"/>
  <c r="G16" i="2" s="1"/>
  <c r="BD152" i="3"/>
  <c r="H18" i="2" s="1"/>
  <c r="BD179" i="3"/>
  <c r="H20" i="2" s="1"/>
  <c r="BE207" i="3"/>
  <c r="I22" i="2" s="1"/>
  <c r="BA207" i="3"/>
  <c r="E22" i="2" s="1"/>
  <c r="BE220" i="3"/>
  <c r="I23" i="2" s="1"/>
  <c r="BC232" i="3"/>
  <c r="G24" i="2" s="1"/>
  <c r="BC247" i="3"/>
  <c r="G25" i="2" s="1"/>
  <c r="BD13" i="3"/>
  <c r="H7" i="2" s="1"/>
  <c r="G27" i="3"/>
  <c r="G40" i="3"/>
  <c r="BB68" i="3"/>
  <c r="F12" i="2" s="1"/>
  <c r="BB101" i="3"/>
  <c r="F13" i="2" s="1"/>
  <c r="BB179" i="3"/>
  <c r="F20" i="2" s="1"/>
  <c r="BD197" i="3"/>
  <c r="H21" i="2" s="1"/>
  <c r="BD220" i="3"/>
  <c r="H23" i="2" s="1"/>
  <c r="BB247" i="3"/>
  <c r="F25" i="2" s="1"/>
  <c r="BD128" i="3"/>
  <c r="H16" i="2" s="1"/>
  <c r="BB13" i="3"/>
  <c r="F7" i="2" s="1"/>
  <c r="G55" i="3"/>
  <c r="BD68" i="3"/>
  <c r="H12" i="2" s="1"/>
  <c r="BD101" i="3"/>
  <c r="H13" i="2" s="1"/>
  <c r="BB148" i="3"/>
  <c r="F17" i="2" s="1"/>
  <c r="BD207" i="3"/>
  <c r="H22" i="2" s="1"/>
  <c r="BB232" i="3"/>
  <c r="F24" i="2" s="1"/>
  <c r="G265" i="3"/>
  <c r="BB27" i="3"/>
  <c r="F8" i="2" s="1"/>
  <c r="BB40" i="3"/>
  <c r="F9" i="2" s="1"/>
  <c r="BB197" i="3"/>
  <c r="F21" i="2" s="1"/>
  <c r="BB220" i="3"/>
  <c r="F23" i="2" s="1"/>
  <c r="BA13" i="3"/>
  <c r="E7" i="2" s="1"/>
  <c r="BB128" i="3"/>
  <c r="F16" i="2" s="1"/>
  <c r="BB152" i="3"/>
  <c r="F18" i="2" s="1"/>
  <c r="BB173" i="3"/>
  <c r="F19" i="2" s="1"/>
  <c r="BA68" i="3"/>
  <c r="E12" i="2" s="1"/>
  <c r="BA101" i="3"/>
  <c r="E13" i="2" s="1"/>
  <c r="BB207" i="3"/>
  <c r="F22" i="2" s="1"/>
  <c r="G13" i="3"/>
  <c r="BA15" i="3"/>
  <c r="BA27" i="3" s="1"/>
  <c r="E8" i="2" s="1"/>
  <c r="BA29" i="3"/>
  <c r="BA40" i="3" s="1"/>
  <c r="E9" i="2" s="1"/>
  <c r="BA42" i="3"/>
  <c r="BA48" i="3" s="1"/>
  <c r="E10" i="2" s="1"/>
  <c r="BA50" i="3"/>
  <c r="BA55" i="3" s="1"/>
  <c r="E11" i="2" s="1"/>
  <c r="G68" i="3"/>
  <c r="G101" i="3"/>
  <c r="BA103" i="3"/>
  <c r="BA104" i="3" s="1"/>
  <c r="E14" i="2" s="1"/>
  <c r="G128" i="3"/>
  <c r="G148" i="3"/>
  <c r="G173" i="3"/>
  <c r="G179" i="3"/>
  <c r="G207" i="3"/>
  <c r="G220" i="3"/>
  <c r="G232" i="3"/>
  <c r="G247" i="3"/>
  <c r="BA259" i="3"/>
  <c r="BA265" i="3" s="1"/>
  <c r="E28" i="2" s="1"/>
  <c r="BD249" i="3"/>
  <c r="BD254" i="3" s="1"/>
  <c r="H26" i="2" s="1"/>
  <c r="BD256" i="3"/>
  <c r="BD257" i="3" s="1"/>
  <c r="H27" i="2" s="1"/>
  <c r="G113" i="3"/>
  <c r="G152" i="3"/>
  <c r="G197" i="3"/>
  <c r="I29" i="2" l="1"/>
  <c r="C21" i="1" s="1"/>
  <c r="G29" i="2"/>
  <c r="C18" i="1" s="1"/>
  <c r="H29" i="2"/>
  <c r="C17" i="1" s="1"/>
  <c r="F29" i="2"/>
  <c r="C16" i="1" s="1"/>
  <c r="E29" i="2"/>
  <c r="C15" i="1" l="1"/>
  <c r="C19" i="1" s="1"/>
  <c r="C22" i="1" s="1"/>
  <c r="G34" i="2"/>
  <c r="I34" i="2" s="1"/>
  <c r="G15" i="1" l="1"/>
  <c r="H35" i="2"/>
  <c r="G23" i="1" s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<sst xmlns="http://schemas.openxmlformats.org/spreadsheetml/2006/main" count="717" uniqueCount="394">
  <si>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</si>
  <si>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</si>
  <si>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</si>
  <si>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</si>
  <si>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</si>
  <si>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</si>
  <si>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</si>
  <si>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</si>
  <si>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</si>
  <si>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</si>
  <si>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</si>
  <si>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</si>
  <si>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</si>
  <si>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</si>
  <si>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</si>
  <si>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</si>
  <si>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</si>
  <si>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</si>
  <si>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</si>
  <si>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</si>
  <si>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</si>
  <si>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</si>
  <si>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</si>
  <si>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</si>
  <si>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</si>
  <si>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</si>
  <si>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</si>
  <si>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</si>
  <si>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</si>
  <si>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</si>
  <si>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</si>
  <si>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</si>
  <si>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</si>
  <si>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</si>
  <si>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</si>
  <si>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</si>
  <si>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</si>
  <si>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</si>
  <si>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</si>
  <si>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</si>
  <si>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</si>
  <si>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</si>
  <si>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</si>
  <si>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</si>
  <si>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</si>
  <si>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</si>
  <si>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</si>
  <si>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</si>
  <si>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</si>
  <si>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</si>
  <si>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</si>
  <si>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</si>
  <si>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</si>
  <si>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</si>
  <si>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</si>
  <si>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</si>
  <si>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</si>
  <si>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</si>
  <si>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</si>
  <si>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</si>
  <si>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</si>
  <si>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</si>
  <si>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</si>
  <si>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</si>
  <si>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</si>
  <si>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</si>
  <si>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</si>
  <si>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</si>
  <si>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</si>
  <si>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</si>
  <si>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</si>
  <si>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</si>
  <si>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</si>
  <si>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</si>
  <si>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Celkem za</t>
  </si>
  <si>
    <t>SLEPÝ ROZPOČET</t>
  </si>
  <si>
    <t>Slepý rozpočet</t>
  </si>
  <si>
    <t>Stavební úpravy v bytě</t>
  </si>
  <si>
    <t>06 2017</t>
  </si>
  <si>
    <t>3</t>
  </si>
  <si>
    <t>Gutova 2403/42,Pha 10,byt č.31</t>
  </si>
  <si>
    <t>Svislé a kompletní konstrukce</t>
  </si>
  <si>
    <t>342255024R00</t>
  </si>
  <si>
    <t xml:space="preserve">Příčky z desek Ytong tl. 10 cm </t>
  </si>
  <si>
    <t>m2</t>
  </si>
  <si>
    <t>1.02:(0,25+0,8)*2,65-0,7*2</t>
  </si>
  <si>
    <t>předstěna WC:1,6*1,2</t>
  </si>
  <si>
    <t>342948112R00</t>
  </si>
  <si>
    <t xml:space="preserve">Ukotvení příček ke stáv. konstrukcím </t>
  </si>
  <si>
    <t>m</t>
  </si>
  <si>
    <t>2,65*2+1,2*2</t>
  </si>
  <si>
    <t>311</t>
  </si>
  <si>
    <t>Sádrokartonové konstrukce</t>
  </si>
  <si>
    <t>342264091R00</t>
  </si>
  <si>
    <t xml:space="preserve">Příplatek k podhledu sádrokart. za deseky impreg. </t>
  </si>
  <si>
    <t>nové:</t>
  </si>
  <si>
    <t>1.02:5,1</t>
  </si>
  <si>
    <t>342264098RT2</t>
  </si>
  <si>
    <t>Příplatek k podhledu sádrokart. za plochu do 10 m2 pro plochy 2 - 5 m2</t>
  </si>
  <si>
    <t>342280060RAA</t>
  </si>
  <si>
    <t>Podhled zavěšený z desek sádrokartonových ocel. nosná kce, deska standard 12,5 mm, omítka</t>
  </si>
  <si>
    <t>1.01 :5</t>
  </si>
  <si>
    <t>1.03:12,9</t>
  </si>
  <si>
    <t>1.04:20,8</t>
  </si>
  <si>
    <t>61</t>
  </si>
  <si>
    <t>Upravy povrchů vnitřní</t>
  </si>
  <si>
    <t>612421626R00</t>
  </si>
  <si>
    <t xml:space="preserve">Omítka vnitřní zdiva, MVC, hladká </t>
  </si>
  <si>
    <t>pod ker. obklady:</t>
  </si>
  <si>
    <t>1.02:(0,85+1,6+2,375)*2*2-0,7*2</t>
  </si>
  <si>
    <t>kuchyně:0,7*(1,8+0,6)</t>
  </si>
  <si>
    <t>612421637R00</t>
  </si>
  <si>
    <t xml:space="preserve">Omítka vnitřní zdiva, MVC, štuková </t>
  </si>
  <si>
    <t>612100032RAA</t>
  </si>
  <si>
    <t>Oprava omítek stěn vnitřních vápenocem. štukových oprava ze 30 %</t>
  </si>
  <si>
    <t>1.01:(1,575+2+2,375+2,25)*2,65-(0,8+0,9)*2</t>
  </si>
  <si>
    <t>1.02:(2,19+1,75+0,625+1,6*2)*(2,65-2)</t>
  </si>
  <si>
    <t>1.03:(2,19+5,91)*2*2,65-0,8*2-1,7*1,55</t>
  </si>
  <si>
    <t>1.04:(3,565+5,91)*2*2,65+0,8*2*2-1*2-1,44*1,55</t>
  </si>
  <si>
    <t>63</t>
  </si>
  <si>
    <t>Podlahy a podlahové konstrukce</t>
  </si>
  <si>
    <t>632415130RT3</t>
  </si>
  <si>
    <t>Potěr samonivelační ručně tl. 30 mm rychleschnoucí</t>
  </si>
  <si>
    <t>rýhy po vyb. příčk.:(1,75+1,6+1,45+0,5)*0,1</t>
  </si>
  <si>
    <t>64</t>
  </si>
  <si>
    <t>Výplně otvorů</t>
  </si>
  <si>
    <t>642942111RT3</t>
  </si>
  <si>
    <t>Osazení zárubní dveřních ocelových, pl. do 2,5 m2 včetně dodávky zárubně  70 x 197 x 11 cm</t>
  </si>
  <si>
    <t>kus</t>
  </si>
  <si>
    <t>648991113RT3</t>
  </si>
  <si>
    <t>Osazení parapet.desek plast. a lamin. š.nad 20cm včetně dodávky plastové parapetní desky š. 300 mm</t>
  </si>
  <si>
    <t>1,8+1+1,5</t>
  </si>
  <si>
    <t>642101013RAA</t>
  </si>
  <si>
    <t>Výměna okna 2,7 m2, oprava ostění, parapet zeď tloušťky 30 cm</t>
  </si>
  <si>
    <t>642201011RAA</t>
  </si>
  <si>
    <t>Výměna dveří 1kř, zárubeň, oprava ostění, práh bez změny velikosti otvoru- balkonové</t>
  </si>
  <si>
    <t>95</t>
  </si>
  <si>
    <t>Dokončovací konstrukce na pozemních stavbách</t>
  </si>
  <si>
    <t>900      RR2</t>
  </si>
  <si>
    <t>HZS - stavební práce řemeslník v tarifní třídě 6</t>
  </si>
  <si>
    <t>hod</t>
  </si>
  <si>
    <t>sondy na rozvodech :8</t>
  </si>
  <si>
    <t>SV a TUV:</t>
  </si>
  <si>
    <t>952901111R00</t>
  </si>
  <si>
    <t xml:space="preserve">Vyčištění budov o výšce podlaží do 4 m </t>
  </si>
  <si>
    <t>nová:</t>
  </si>
  <si>
    <t>1.01:5</t>
  </si>
  <si>
    <t>1.05:6,4</t>
  </si>
  <si>
    <t>95.1</t>
  </si>
  <si>
    <t xml:space="preserve">Blíže nespec. drobné práce </t>
  </si>
  <si>
    <t>kpl</t>
  </si>
  <si>
    <t>96</t>
  </si>
  <si>
    <t>Bourání konstrukcí</t>
  </si>
  <si>
    <t>762522812R00</t>
  </si>
  <si>
    <t xml:space="preserve">Demontáž podkladu podlah  tl. do 50 mm </t>
  </si>
  <si>
    <t>1.01:6,1</t>
  </si>
  <si>
    <t>1.04:12,9</t>
  </si>
  <si>
    <t>1.05:20,8</t>
  </si>
  <si>
    <t>766694913R00</t>
  </si>
  <si>
    <t xml:space="preserve">Oprava-výměna parapet.desek š.30 cm dl.nad 2,6 m </t>
  </si>
  <si>
    <t>766812840R00</t>
  </si>
  <si>
    <t xml:space="preserve">Demontáž kuchyňských linek </t>
  </si>
  <si>
    <t>766825821R00</t>
  </si>
  <si>
    <t xml:space="preserve">Demontáž vestavěných skříní </t>
  </si>
  <si>
    <t>2,19+1,455+1,5</t>
  </si>
  <si>
    <t>776511820RT2</t>
  </si>
  <si>
    <t>Odstranění povlakových krytin z ploch 10 - 20 m2</t>
  </si>
  <si>
    <t>962031133R00</t>
  </si>
  <si>
    <t xml:space="preserve">Bourání příček do tl. 15 cm </t>
  </si>
  <si>
    <t>1.02/03:(1,75+1,6+1,45+0,5)*2,65-0,7*1,97*3</t>
  </si>
  <si>
    <t>965081713RT1</t>
  </si>
  <si>
    <t>Bourání dlažeb keramických tl.10 mm, nad 1 m2 ručně, dlaždice keramické</t>
  </si>
  <si>
    <t>1.02:2,4</t>
  </si>
  <si>
    <t>1.033:1,3</t>
  </si>
  <si>
    <t>968061125R00</t>
  </si>
  <si>
    <t xml:space="preserve">Vyvěšení dřevěných dveřních křídel pl. do 2 m2 </t>
  </si>
  <si>
    <t>968072455R00</t>
  </si>
  <si>
    <t xml:space="preserve">Vybourání kovových dveřních zárubní pl. do 2 m2 </t>
  </si>
  <si>
    <t>0,7*1,97*3</t>
  </si>
  <si>
    <t>978059521R00</t>
  </si>
  <si>
    <t xml:space="preserve">Odsekání vnitřních obkladů stěn do 2 m2 </t>
  </si>
  <si>
    <t>1.02:(0,725+1,6+1,5)*2</t>
  </si>
  <si>
    <t>kuchyně:(0,6+1,8)*0,7</t>
  </si>
  <si>
    <t>721200010RAA</t>
  </si>
  <si>
    <t>Demontáž potrubí kanalizačního do DN 200, s vysekáním ze zdi</t>
  </si>
  <si>
    <t>DN 110:1</t>
  </si>
  <si>
    <t>722200010RAA</t>
  </si>
  <si>
    <t>Demontáž potrubí ocelového do DN 50 s vysekáním ze zdi</t>
  </si>
  <si>
    <t>2*2,5</t>
  </si>
  <si>
    <t>725290010RA0</t>
  </si>
  <si>
    <t xml:space="preserve">Demontáž klozetu včetně splachovací nádrže </t>
  </si>
  <si>
    <t>725290020RA0</t>
  </si>
  <si>
    <t>Demontáž umyvadla včetně baterie a konzol výlevka</t>
  </si>
  <si>
    <t>725290030RA0</t>
  </si>
  <si>
    <t xml:space="preserve">Demontáž vany, včetně baterie a obezdění </t>
  </si>
  <si>
    <t>96.1</t>
  </si>
  <si>
    <t xml:space="preserve">Demontáž elektroinstalace vč. svítidel </t>
  </si>
  <si>
    <t>99</t>
  </si>
  <si>
    <t>Staveništní přesun hmot</t>
  </si>
  <si>
    <t>999281112R00</t>
  </si>
  <si>
    <t xml:space="preserve">Přesun hmot pro opravy a údržbu do výšky 36 m </t>
  </si>
  <si>
    <t>t</t>
  </si>
  <si>
    <t>711</t>
  </si>
  <si>
    <t>Izolace proti vodě</t>
  </si>
  <si>
    <t>711212001RT2</t>
  </si>
  <si>
    <t>Nátěr hydroizolační těsnící hmotou proti vlhkosti</t>
  </si>
  <si>
    <t>podlaha:</t>
  </si>
  <si>
    <t>sokl:(0,85+1,6+2,375)*2*0,15-0,7*0,15</t>
  </si>
  <si>
    <t>za sprchou:1*2*2</t>
  </si>
  <si>
    <t>998711103R00</t>
  </si>
  <si>
    <t xml:space="preserve">Přesun hmot pro izolace proti vodě, výšky do 60 m </t>
  </si>
  <si>
    <t>720</t>
  </si>
  <si>
    <t>Zdravotechnická instalace</t>
  </si>
  <si>
    <t>721290111R00</t>
  </si>
  <si>
    <t xml:space="preserve">Zkouška těsnosti kanalizace vodou do DN 125 </t>
  </si>
  <si>
    <t>DN 50:3,6+2+3+2,5</t>
  </si>
  <si>
    <t>DN 110:1,6</t>
  </si>
  <si>
    <t>722280106R00</t>
  </si>
  <si>
    <t xml:space="preserve">Tlaková zkouška vodovodního potrubí do DN 32 </t>
  </si>
  <si>
    <t>(4+2+3+2,5)*2+3*1*2</t>
  </si>
  <si>
    <t>720.1</t>
  </si>
  <si>
    <t xml:space="preserve">Připojení, doplňky, protokoly atd. </t>
  </si>
  <si>
    <t>721200001RA0</t>
  </si>
  <si>
    <t xml:space="preserve">Kanalizace vnitřní připojovací, PP, D 50x1,8 mm </t>
  </si>
  <si>
    <t>721200002RA0</t>
  </si>
  <si>
    <t xml:space="preserve">Kanalizace vnitřní odpadní PP, D 110 x 2,7 mm </t>
  </si>
  <si>
    <t>722200003RAB</t>
  </si>
  <si>
    <t>Vodovod, potrubí polyetylenové D 20 x 2mm, ochrana ochrana potrubí skruží Mirelon</t>
  </si>
  <si>
    <t>998721204R00</t>
  </si>
  <si>
    <t xml:space="preserve">Přesun hmot pro vnitřní kanalizaci, výšky do 36 m </t>
  </si>
  <si>
    <t>725</t>
  </si>
  <si>
    <t>Zařizovací předměty</t>
  </si>
  <si>
    <t>725014121RT1</t>
  </si>
  <si>
    <t>Klozet závěsný CUBITO, hlub. splach., bílý včetně sedátka v bílé barvě</t>
  </si>
  <si>
    <t>soubor</t>
  </si>
  <si>
    <t>725849302R00</t>
  </si>
  <si>
    <t xml:space="preserve">Montáž držáku sprchy </t>
  </si>
  <si>
    <t>725980113R00</t>
  </si>
  <si>
    <t xml:space="preserve">Dvířka vanová 300 x 300 mm </t>
  </si>
  <si>
    <t>SV,TÚV:2</t>
  </si>
  <si>
    <t>726212311R00</t>
  </si>
  <si>
    <t xml:space="preserve">Modul pro umyvadlo </t>
  </si>
  <si>
    <t>726212321R00</t>
  </si>
  <si>
    <t xml:space="preserve">Modul pro závěsné WC </t>
  </si>
  <si>
    <t>725.1</t>
  </si>
  <si>
    <t>Koupelnové vybavení demontáž,dodávka,montáž</t>
  </si>
  <si>
    <t>Zrdcadlo,police,:</t>
  </si>
  <si>
    <t>háčky:1</t>
  </si>
  <si>
    <t>madla atd.:</t>
  </si>
  <si>
    <t>725100001RA0</t>
  </si>
  <si>
    <t>Montáž umyvadla, baterie, zápachová uzávěrka, připojení</t>
  </si>
  <si>
    <t>725100005RA0</t>
  </si>
  <si>
    <t>Sprchová kabina, zápachová uzávěrka, (vanička+zástěna)</t>
  </si>
  <si>
    <t>55144111</t>
  </si>
  <si>
    <t>Baterie umyvadlová</t>
  </si>
  <si>
    <t>55144143</t>
  </si>
  <si>
    <t>Baterie sprchová</t>
  </si>
  <si>
    <t>55145040</t>
  </si>
  <si>
    <t>Baterie dřez. směšov stojánk s vytahov sprch</t>
  </si>
  <si>
    <t>55145352</t>
  </si>
  <si>
    <t>Set sprchový hadice, růžice, držák</t>
  </si>
  <si>
    <t>64214440</t>
  </si>
  <si>
    <t>Umyvadlo  CUBITO 60x45 cm otvor pro baterii bílé</t>
  </si>
  <si>
    <t>998725204R00</t>
  </si>
  <si>
    <t xml:space="preserve">Přesun hmot pro zařizovací předměty, výšky do 36 m </t>
  </si>
  <si>
    <t>735</t>
  </si>
  <si>
    <t>Otopná tělesa</t>
  </si>
  <si>
    <t>735.1</t>
  </si>
  <si>
    <t>Těleso trubkové koupelnové elektrické s časovým spínačem vč. přívodu a úprav   D+M</t>
  </si>
  <si>
    <t>998735204R00</t>
  </si>
  <si>
    <t xml:space="preserve">Přesun hmot pro otopná tělesa, výšky do 36 m </t>
  </si>
  <si>
    <t>766</t>
  </si>
  <si>
    <t>Konstrukce truhlářské</t>
  </si>
  <si>
    <t>766661112R00</t>
  </si>
  <si>
    <t xml:space="preserve">Montáž dveří do zárubně,otevíravých 1kř.do 0,8 m </t>
  </si>
  <si>
    <t>766670021R00</t>
  </si>
  <si>
    <t xml:space="preserve">Montáž kliky a štítku </t>
  </si>
  <si>
    <t>766692324R00</t>
  </si>
  <si>
    <t>Montáž a dodávka dřevěné garnýže do 360 cm s pojezdem - kompl. provedení</t>
  </si>
  <si>
    <t>Začátek provozního součtu</t>
  </si>
  <si>
    <t>bm:3,56+2,185</t>
  </si>
  <si>
    <t>Konec provozního součtu</t>
  </si>
  <si>
    <t>766.1</t>
  </si>
  <si>
    <t>Vestavěné skříně WOODFACE D+M</t>
  </si>
  <si>
    <t>skříně bm:2,19+2</t>
  </si>
  <si>
    <t>posuv. dveře:</t>
  </si>
  <si>
    <t>766810010RAE</t>
  </si>
  <si>
    <t>Kuchyňské linky dodávka a montážvč. spotřebičů linka 240 cm</t>
  </si>
  <si>
    <t>766950020RAB</t>
  </si>
  <si>
    <t xml:space="preserve">Repase vstupních dvěří, těsnění </t>
  </si>
  <si>
    <t>0,95*2,05*2</t>
  </si>
  <si>
    <t>54914635</t>
  </si>
  <si>
    <t>Dveřní kování WC</t>
  </si>
  <si>
    <t>61161802</t>
  </si>
  <si>
    <t>Dveře vnitřní hladké plné  1kř. 70x197</t>
  </si>
  <si>
    <t>998766204R00</t>
  </si>
  <si>
    <t xml:space="preserve">Přesun hmot pro truhlářské konstr., výšky do 36 m </t>
  </si>
  <si>
    <t>769</t>
  </si>
  <si>
    <t>Otvorové prvky z plastu</t>
  </si>
  <si>
    <t>766670029RA0</t>
  </si>
  <si>
    <t>Okno/dveře balkonové  plastové žaluzie, sítě proti hmyzu atd.</t>
  </si>
  <si>
    <t>okna:1,78*1,55+1,44*1,55</t>
  </si>
  <si>
    <t>balk. dveře:1*2,36</t>
  </si>
  <si>
    <t>771</t>
  </si>
  <si>
    <t>Podlahy z dlaždic a obklady</t>
  </si>
  <si>
    <t>771578011RT3</t>
  </si>
  <si>
    <t xml:space="preserve">Spára podlaha - stěna, silikonem </t>
  </si>
  <si>
    <t>(0,85+1,6+2,375)*2-0,7</t>
  </si>
  <si>
    <t>771579795R00</t>
  </si>
  <si>
    <t xml:space="preserve">Příplatek za spárování vodotěsnou hmotou - plošně </t>
  </si>
  <si>
    <t>771100010RAA</t>
  </si>
  <si>
    <t>Vyrovnání podk.samoniv.hmotou inter. nivelační hmota tl. 3 mm, penetrace</t>
  </si>
  <si>
    <t>771575014RAH</t>
  </si>
  <si>
    <t>Dlažba do tmele  30 x 30 cm dlažba ve specifikaci</t>
  </si>
  <si>
    <t>59764210</t>
  </si>
  <si>
    <t>Dlažba Taurus Granit hladká protiskl. 300x300x9 mm</t>
  </si>
  <si>
    <t>ztratné, prořez:5,1*0,05</t>
  </si>
  <si>
    <t>998771204R00</t>
  </si>
  <si>
    <t xml:space="preserve">Přesun hmot pro podlahy z dlaždic, výšky do 36 m </t>
  </si>
  <si>
    <t>775</t>
  </si>
  <si>
    <t>Podlahy vlysové a parketové</t>
  </si>
  <si>
    <t>775981112RV1</t>
  </si>
  <si>
    <t xml:space="preserve">Lišta hliníková přechodová, stejná výška krytin </t>
  </si>
  <si>
    <t>0,8*2+0,7</t>
  </si>
  <si>
    <t>775540040RAE</t>
  </si>
  <si>
    <t>Podlaha lamelová, vinyl 1Floor V5, podložka Adipan lamela tl. 8,3 mm, jádro vinyl, zátěž 23/33</t>
  </si>
  <si>
    <t>998775204R00</t>
  </si>
  <si>
    <t xml:space="preserve">Přesun hmot pro podlahy vlysové, výšky do 36 m </t>
  </si>
  <si>
    <t>781</t>
  </si>
  <si>
    <t>Obklady keramické</t>
  </si>
  <si>
    <t>781475116R00</t>
  </si>
  <si>
    <t xml:space="preserve">Obklad vnitřní stěn keramický, do tmele </t>
  </si>
  <si>
    <t>781485116R00</t>
  </si>
  <si>
    <t xml:space="preserve">Obklad vnitř.mozaika keramická do 50x50mm, tmel </t>
  </si>
  <si>
    <t>59762039</t>
  </si>
  <si>
    <t>Mozaika Imperial 23x23x6 bílá C 1.j. 300x300</t>
  </si>
  <si>
    <t>ztratné, prořez:1,68*0,05</t>
  </si>
  <si>
    <t>597813712</t>
  </si>
  <si>
    <t>Obkládačka keramická Color One</t>
  </si>
  <si>
    <t>ztratné, prořez:17,9*0,05</t>
  </si>
  <si>
    <t>998781104R00</t>
  </si>
  <si>
    <t xml:space="preserve">Přesun hmot pro obklady keramické, výšky do 36 m </t>
  </si>
  <si>
    <t>783</t>
  </si>
  <si>
    <t>Nátěry</t>
  </si>
  <si>
    <t>783201821R00</t>
  </si>
  <si>
    <t xml:space="preserve">Odstranění nátěrů z kovových konstrukcí </t>
  </si>
  <si>
    <t>zárubně stávající:2*1,5+2</t>
  </si>
  <si>
    <t>radiátory UT:(1,4+1,8)/0,1*0,2*0,6*2</t>
  </si>
  <si>
    <t>rozvody odhad:5</t>
  </si>
  <si>
    <t>783222921R00</t>
  </si>
  <si>
    <t xml:space="preserve">Údržba, nátěr syntetický kov.konstr. 2x </t>
  </si>
  <si>
    <t>783220010RAC</t>
  </si>
  <si>
    <t>Nátěr kovových doplňkových konstrukcí syntetický dvojnásobný krycí s 1x emailováním</t>
  </si>
  <si>
    <t>nová zárubeň:1,5</t>
  </si>
  <si>
    <t>784</t>
  </si>
  <si>
    <t>Malby</t>
  </si>
  <si>
    <t>784450025RA0</t>
  </si>
  <si>
    <t xml:space="preserve">Malba ze směsi Primalex SDK, penetrace 1x, bílá 2x </t>
  </si>
  <si>
    <t>podhledy:</t>
  </si>
  <si>
    <t>784950030RAA</t>
  </si>
  <si>
    <t>Oprava maleb z malířských směsí oškrábání, umytí, vyhlazení, 2x malba otěruvzdorná</t>
  </si>
  <si>
    <t>stěny:</t>
  </si>
  <si>
    <t>1.01:(2,375+2,25)*2*2,65</t>
  </si>
  <si>
    <t>1.02:(2,375+1,6+0,85)*2*(2,65-2)</t>
  </si>
  <si>
    <t>1.03:(2,19+5,91)*2*2,65</t>
  </si>
  <si>
    <t>1.04:(3,565+5,91)*2*2,65</t>
  </si>
  <si>
    <t>M21</t>
  </si>
  <si>
    <t>Elektromontáže</t>
  </si>
  <si>
    <t>21.1</t>
  </si>
  <si>
    <t xml:space="preserve">Elektroinstalace vč. lišt </t>
  </si>
  <si>
    <t>výměna elektroinstal. :</t>
  </si>
  <si>
    <t>vč. rozvodné skříně:</t>
  </si>
  <si>
    <t>+ jištění pro elektro:</t>
  </si>
  <si>
    <t>kotel:1</t>
  </si>
  <si>
    <t>M24</t>
  </si>
  <si>
    <t>Montáže vzduchotechnických zařízení</t>
  </si>
  <si>
    <t>24.1</t>
  </si>
  <si>
    <t xml:space="preserve">Odvětrání ventilátory  vč. napojení a úprav </t>
  </si>
  <si>
    <t>D96</t>
  </si>
  <si>
    <t>Přesuny suti a vybouraných hmot</t>
  </si>
  <si>
    <t>979011111R00</t>
  </si>
  <si>
    <t xml:space="preserve">Svislá doprava suti a vybour. hmot za 2.NP a 1.PP </t>
  </si>
  <si>
    <t>979011121R00</t>
  </si>
  <si>
    <t xml:space="preserve">Příplatek za každé další podlaží </t>
  </si>
  <si>
    <t>979082111R00</t>
  </si>
  <si>
    <t xml:space="preserve">Vnitrostaveništní doprava suti do 10 m </t>
  </si>
  <si>
    <t>979095312R00</t>
  </si>
  <si>
    <t xml:space="preserve">Naložení a složení suti </t>
  </si>
  <si>
    <t>979981101R00</t>
  </si>
  <si>
    <t xml:space="preserve">Kontejner, suť bez příměsí, odvoz a likvidace, 3 t </t>
  </si>
  <si>
    <t>979990001R00</t>
  </si>
  <si>
    <t xml:space="preserve">Poplatek za skládku stavební suti </t>
  </si>
  <si>
    <t>Vedlejší náklady NÚS</t>
  </si>
  <si>
    <t>ARCHDAN - projektová kancelář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</si>
</sst>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35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0" fontId="20" fillId="0" borderId="0" xfId="1" applyFont="1" applyAlignment="1">
      <alignment wrapText="1"/>
    </xf>
    <xf numFmtId="49" fontId="5" fillId="0" borderId="56" xfId="1" applyNumberFormat="1" applyFont="1" applyBorder="1" applyAlignment="1">
      <alignment horizontal="right"/>
    </xf>
    <xf numFmtId="4" fontId="21" fillId="3" borderId="62" xfId="1" applyNumberFormat="1" applyFont="1" applyFill="1" applyBorder="1" applyAlignment="1">
      <alignment horizontal="right" wrapText="1"/>
    </xf>
    <xf numFmtId="0" fontId="21" fillId="3" borderId="34" xfId="1" applyFont="1" applyFill="1" applyBorder="1" applyAlignment="1">
      <alignment horizontal="left" wrapText="1"/>
    </xf>
    <xf numFmtId="0" fontId="21" fillId="0" borderId="13" xfId="0" applyFont="1" applyBorder="1" applyAlignment="1">
      <alignment horizontal="right"/>
    </xf>
    <xf numFmtId="0" fontId="3" fillId="2" borderId="10" xfId="1" applyFont="1" applyFill="1" applyBorder="1" applyAlignment="1">
      <alignment horizontal="center"/>
    </xf>
    <xf numFmtId="49" fontId="23" fillId="2" borderId="10" xfId="1" applyNumberFormat="1" applyFont="1" applyFill="1" applyBorder="1" applyAlignment="1">
      <alignment horizontal="left"/>
    </xf>
    <xf numFmtId="0" fontId="23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4" fillId="0" borderId="0" xfId="1" applyFont="1" applyAlignment="1"/>
    <xf numFmtId="0" fontId="10" fillId="0" borderId="0" xfId="1" applyAlignment="1">
      <alignment horizontal="right"/>
    </xf>
    <xf numFmtId="0" fontId="25" fillId="0" borderId="0" xfId="1" applyFont="1" applyBorder="1"/>
    <xf numFmtId="3" fontId="25" fillId="0" borderId="0" xfId="1" applyNumberFormat="1" applyFont="1" applyBorder="1" applyAlignment="1">
      <alignment horizontal="right"/>
    </xf>
    <xf numFmtId="4" fontId="25" fillId="0" borderId="0" xfId="1" applyNumberFormat="1" applyFont="1" applyBorder="1"/>
    <xf numFmtId="0" fontId="24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4" fontId="19" fillId="3" borderId="62" xfId="1" applyNumberFormat="1" applyFont="1" applyFill="1" applyBorder="1" applyAlignment="1">
      <alignment horizontal="right" wrapText="1"/>
    </xf>
    <xf numFmtId="14" fontId="3" fillId="0" borderId="13" xfId="0" applyNumberFormat="1" applyFont="1" applyBorder="1"/>
    <xf numFmtId="165" fontId="3" fillId="4" borderId="10" xfId="0" applyNumberFormat="1" applyFont="1" applyFill="1" applyBorder="1" applyAlignment="1">
      <alignment horizontal="right"/>
    </xf>
    <xf numFmtId="4" fontId="17" fillId="4" borderId="59" xfId="1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  <xf numFmtId="49" fontId="21" fillId="3" borderId="60" xfId="1" applyNumberFormat="1" applyFont="1" applyFill="1" applyBorder="1" applyAlignment="1">
      <alignment horizontal="left" wrapText="1"/>
    </xf>
    <xf numFmtId="49" fontId="22" fillId="0" borderId="61" xfId="0" applyNumberFormat="1" applyFont="1" applyBorder="1" applyAlignment="1">
      <alignment horizontal="left" wrapText="1"/>
    </xf>
    <xf numFmtId="49" fontId="19" fillId="3" borderId="60" xfId="1" applyNumberFormat="1" applyFont="1" applyFill="1" applyBorder="1" applyAlignment="1">
      <alignment horizontal="left" wrapTex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B37" sqref="B37:G45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75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3</v>
      </c>
      <c r="D2" s="5" t="str">
        <f>Rekapitulace!G2</f>
        <v>Stavební úpravy v bytě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79</v>
      </c>
      <c r="B5" s="18"/>
      <c r="C5" s="19" t="s">
        <v>80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73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208" t="s">
        <v>393</v>
      </c>
      <c r="D8" s="208"/>
      <c r="E8" s="209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208" t="str">
        <f>Projektant</f>
        <v>ARCHDAN - projektová kancelář</v>
      </c>
      <c r="D9" s="208"/>
      <c r="E9" s="209"/>
      <c r="F9" s="13"/>
      <c r="G9" s="34"/>
      <c r="H9" s="35"/>
    </row>
    <row r="10" spans="1:57" x14ac:dyDescent="0.2">
      <c r="A10" s="29" t="s">
        <v>14</v>
      </c>
      <c r="B10" s="13"/>
      <c r="C10" s="208"/>
      <c r="D10" s="208"/>
      <c r="E10" s="208"/>
      <c r="F10" s="36"/>
      <c r="G10" s="37"/>
      <c r="H10" s="38"/>
    </row>
    <row r="11" spans="1:57" ht="13.5" customHeight="1" x14ac:dyDescent="0.2">
      <c r="A11" s="29" t="s">
        <v>15</v>
      </c>
      <c r="B11" s="13"/>
      <c r="C11" s="208"/>
      <c r="D11" s="208"/>
      <c r="E11" s="208"/>
      <c r="F11" s="39" t="s">
        <v>16</v>
      </c>
      <c r="G11" s="40" t="s">
        <v>78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10"/>
      <c r="D12" s="210"/>
      <c r="E12" s="210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Rekapitulace!A34</f>
        <v>Vedlejší náklady NÚS</v>
      </c>
      <c r="E15" s="58"/>
      <c r="F15" s="59"/>
      <c r="G15" s="56">
        <f>Rekapitulace!I34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/>
      <c r="E16" s="60"/>
      <c r="F16" s="61"/>
      <c r="G16" s="56"/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/>
      <c r="E17" s="60"/>
      <c r="F17" s="61"/>
      <c r="G17" s="56"/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/>
      <c r="E18" s="60"/>
      <c r="F18" s="61"/>
      <c r="G18" s="56"/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 x14ac:dyDescent="0.2">
      <c r="A20" s="64"/>
      <c r="B20" s="55"/>
      <c r="C20" s="56"/>
      <c r="D20" s="9"/>
      <c r="E20" s="60"/>
      <c r="F20" s="61"/>
      <c r="G20" s="56"/>
    </row>
    <row r="21" spans="1:7" ht="15.95" customHeight="1" x14ac:dyDescent="0.2">
      <c r="A21" s="64" t="s">
        <v>30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11" t="s">
        <v>33</v>
      </c>
      <c r="B23" s="212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204">
        <v>42907</v>
      </c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15</v>
      </c>
      <c r="D30" s="86" t="s">
        <v>43</v>
      </c>
      <c r="E30" s="88"/>
      <c r="F30" s="213">
        <f>C23-F32</f>
        <v>0</v>
      </c>
      <c r="G30" s="214"/>
    </row>
    <row r="31" spans="1:7" x14ac:dyDescent="0.2">
      <c r="A31" s="85" t="s">
        <v>44</v>
      </c>
      <c r="B31" s="86"/>
      <c r="C31" s="87">
        <f>SazbaDPH1</f>
        <v>15</v>
      </c>
      <c r="D31" s="86" t="s">
        <v>45</v>
      </c>
      <c r="E31" s="88"/>
      <c r="F31" s="213">
        <f>ROUND(PRODUCT(F30,C31/100),0)</f>
        <v>0</v>
      </c>
      <c r="G31" s="214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13">
        <v>0</v>
      </c>
      <c r="G32" s="214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13">
        <f>ROUND(PRODUCT(F32,C33/100),0)</f>
        <v>0</v>
      </c>
      <c r="G33" s="214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15">
        <f>ROUND(SUM(F30:F33),0)</f>
        <v>0</v>
      </c>
      <c r="G34" s="216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207"/>
      <c r="C37" s="207"/>
      <c r="D37" s="207"/>
      <c r="E37" s="207"/>
      <c r="F37" s="207"/>
      <c r="G37" s="207"/>
      <c r="H37" t="s">
        <v>5</v>
      </c>
    </row>
    <row r="38" spans="1:8" ht="12.75" customHeight="1" x14ac:dyDescent="0.2">
      <c r="A38" s="96"/>
      <c r="B38" s="207"/>
      <c r="C38" s="207"/>
      <c r="D38" s="207"/>
      <c r="E38" s="207"/>
      <c r="F38" s="207"/>
      <c r="G38" s="207"/>
      <c r="H38" t="s">
        <v>5</v>
      </c>
    </row>
    <row r="39" spans="1:8" x14ac:dyDescent="0.2">
      <c r="A39" s="96"/>
      <c r="B39" s="207"/>
      <c r="C39" s="207"/>
      <c r="D39" s="207"/>
      <c r="E39" s="207"/>
      <c r="F39" s="207"/>
      <c r="G39" s="207"/>
      <c r="H39" t="s">
        <v>5</v>
      </c>
    </row>
    <row r="40" spans="1:8" x14ac:dyDescent="0.2">
      <c r="A40" s="96"/>
      <c r="B40" s="207"/>
      <c r="C40" s="207"/>
      <c r="D40" s="207"/>
      <c r="E40" s="207"/>
      <c r="F40" s="207"/>
      <c r="G40" s="207"/>
      <c r="H40" t="s">
        <v>5</v>
      </c>
    </row>
    <row r="41" spans="1:8" x14ac:dyDescent="0.2">
      <c r="A41" s="96"/>
      <c r="B41" s="207"/>
      <c r="C41" s="207"/>
      <c r="D41" s="207"/>
      <c r="E41" s="207"/>
      <c r="F41" s="207"/>
      <c r="G41" s="207"/>
      <c r="H41" t="s">
        <v>5</v>
      </c>
    </row>
    <row r="42" spans="1:8" x14ac:dyDescent="0.2">
      <c r="A42" s="96"/>
      <c r="B42" s="207"/>
      <c r="C42" s="207"/>
      <c r="D42" s="207"/>
      <c r="E42" s="207"/>
      <c r="F42" s="207"/>
      <c r="G42" s="207"/>
      <c r="H42" t="s">
        <v>5</v>
      </c>
    </row>
    <row r="43" spans="1:8" x14ac:dyDescent="0.2">
      <c r="A43" s="96"/>
      <c r="B43" s="207"/>
      <c r="C43" s="207"/>
      <c r="D43" s="207"/>
      <c r="E43" s="207"/>
      <c r="F43" s="207"/>
      <c r="G43" s="207"/>
      <c r="H43" t="s">
        <v>5</v>
      </c>
    </row>
    <row r="44" spans="1:8" x14ac:dyDescent="0.2">
      <c r="A44" s="96"/>
      <c r="B44" s="207"/>
      <c r="C44" s="207"/>
      <c r="D44" s="207"/>
      <c r="E44" s="207"/>
      <c r="F44" s="207"/>
      <c r="G44" s="207"/>
      <c r="H44" t="s">
        <v>5</v>
      </c>
    </row>
    <row r="45" spans="1:8" ht="0.75" customHeight="1" x14ac:dyDescent="0.2">
      <c r="A45" s="96"/>
      <c r="B45" s="207"/>
      <c r="C45" s="207"/>
      <c r="D45" s="207"/>
      <c r="E45" s="207"/>
      <c r="F45" s="207"/>
      <c r="G45" s="207"/>
      <c r="H45" t="s">
        <v>5</v>
      </c>
    </row>
    <row r="46" spans="1:8" x14ac:dyDescent="0.2">
      <c r="B46" s="217"/>
      <c r="C46" s="217"/>
      <c r="D46" s="217"/>
      <c r="E46" s="217"/>
      <c r="F46" s="217"/>
      <c r="G46" s="217"/>
    </row>
    <row r="47" spans="1:8" x14ac:dyDescent="0.2">
      <c r="B47" s="217"/>
      <c r="C47" s="217"/>
      <c r="D47" s="217"/>
      <c r="E47" s="217"/>
      <c r="F47" s="217"/>
      <c r="G47" s="217"/>
    </row>
    <row r="48" spans="1:8" x14ac:dyDescent="0.2">
      <c r="B48" s="217"/>
      <c r="C48" s="217"/>
      <c r="D48" s="217"/>
      <c r="E48" s="217"/>
      <c r="F48" s="217"/>
      <c r="G48" s="217"/>
    </row>
    <row r="49" spans="2:7" x14ac:dyDescent="0.2">
      <c r="B49" s="217"/>
      <c r="C49" s="217"/>
      <c r="D49" s="217"/>
      <c r="E49" s="217"/>
      <c r="F49" s="217"/>
      <c r="G49" s="217"/>
    </row>
    <row r="50" spans="2:7" x14ac:dyDescent="0.2">
      <c r="B50" s="217"/>
      <c r="C50" s="217"/>
      <c r="D50" s="217"/>
      <c r="E50" s="217"/>
      <c r="F50" s="217"/>
      <c r="G50" s="217"/>
    </row>
    <row r="51" spans="2:7" x14ac:dyDescent="0.2">
      <c r="B51" s="217"/>
      <c r="C51" s="217"/>
      <c r="D51" s="217"/>
      <c r="E51" s="217"/>
      <c r="F51" s="217"/>
      <c r="G51" s="217"/>
    </row>
    <row r="52" spans="2:7" x14ac:dyDescent="0.2">
      <c r="B52" s="217"/>
      <c r="C52" s="217"/>
      <c r="D52" s="217"/>
      <c r="E52" s="217"/>
      <c r="F52" s="217"/>
      <c r="G52" s="217"/>
    </row>
    <row r="53" spans="2:7" x14ac:dyDescent="0.2">
      <c r="B53" s="217"/>
      <c r="C53" s="217"/>
      <c r="D53" s="217"/>
      <c r="E53" s="217"/>
      <c r="F53" s="217"/>
      <c r="G53" s="217"/>
    </row>
    <row r="54" spans="2:7" x14ac:dyDescent="0.2">
      <c r="B54" s="217"/>
      <c r="C54" s="217"/>
      <c r="D54" s="217"/>
      <c r="E54" s="217"/>
      <c r="F54" s="217"/>
      <c r="G54" s="217"/>
    </row>
    <row r="55" spans="2:7" x14ac:dyDescent="0.2">
      <c r="B55" s="217"/>
      <c r="C55" s="217"/>
      <c r="D55" s="217"/>
      <c r="E55" s="217"/>
      <c r="F55" s="217"/>
      <c r="G55" s="217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6"/>
  <sheetViews>
    <sheetView workbookViewId="0">
      <selection activeCell="F34" sqref="F34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18" t="s">
        <v>48</v>
      </c>
      <c r="B1" s="219"/>
      <c r="C1" s="97" t="str">
        <f>CONCATENATE(cislostavby," ",nazevstavby)</f>
        <v>1 Stavební úpravy v bytě</v>
      </c>
      <c r="D1" s="98"/>
      <c r="E1" s="99"/>
      <c r="F1" s="98"/>
      <c r="G1" s="100" t="s">
        <v>49</v>
      </c>
      <c r="H1" s="101" t="s">
        <v>79</v>
      </c>
      <c r="I1" s="102"/>
    </row>
    <row r="2" spans="1:9" ht="13.5" thickBot="1" x14ac:dyDescent="0.25">
      <c r="A2" s="220" t="s">
        <v>50</v>
      </c>
      <c r="B2" s="221"/>
      <c r="C2" s="103" t="str">
        <f>CONCATENATE(cisloobjektu," ",nazevobjektu)</f>
        <v>3 Gutova 2403/42,Pha 10,byt č.31</v>
      </c>
      <c r="D2" s="104"/>
      <c r="E2" s="105"/>
      <c r="F2" s="104"/>
      <c r="G2" s="222" t="s">
        <v>77</v>
      </c>
      <c r="H2" s="223"/>
      <c r="I2" s="224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 x14ac:dyDescent="0.2">
      <c r="A7" s="199" t="str">
        <f>Položky!B7</f>
        <v>3</v>
      </c>
      <c r="B7" s="115" t="str">
        <f>Položky!C7</f>
        <v>Svislé a kompletní konstrukce</v>
      </c>
      <c r="C7" s="66"/>
      <c r="D7" s="116"/>
      <c r="E7" s="200">
        <f>Položky!BA13</f>
        <v>0</v>
      </c>
      <c r="F7" s="201">
        <f>Položky!BB13</f>
        <v>0</v>
      </c>
      <c r="G7" s="201">
        <f>Položky!BC13</f>
        <v>0</v>
      </c>
      <c r="H7" s="201">
        <f>Položky!BD13</f>
        <v>0</v>
      </c>
      <c r="I7" s="202">
        <f>Položky!BE13</f>
        <v>0</v>
      </c>
    </row>
    <row r="8" spans="1:9" s="35" customFormat="1" x14ac:dyDescent="0.2">
      <c r="A8" s="199" t="str">
        <f>Položky!B14</f>
        <v>311</v>
      </c>
      <c r="B8" s="115" t="str">
        <f>Položky!C14</f>
        <v>Sádrokartonové konstrukce</v>
      </c>
      <c r="C8" s="66"/>
      <c r="D8" s="116"/>
      <c r="E8" s="200">
        <f>Položky!BA27</f>
        <v>0</v>
      </c>
      <c r="F8" s="201">
        <f>Položky!BB27</f>
        <v>0</v>
      </c>
      <c r="G8" s="201">
        <f>Položky!BC27</f>
        <v>0</v>
      </c>
      <c r="H8" s="201">
        <f>Položky!BD27</f>
        <v>0</v>
      </c>
      <c r="I8" s="202">
        <f>Položky!BE27</f>
        <v>0</v>
      </c>
    </row>
    <row r="9" spans="1:9" s="35" customFormat="1" x14ac:dyDescent="0.2">
      <c r="A9" s="199" t="str">
        <f>Položky!B28</f>
        <v>61</v>
      </c>
      <c r="B9" s="115" t="str">
        <f>Položky!C28</f>
        <v>Upravy povrchů vnitřní</v>
      </c>
      <c r="C9" s="66"/>
      <c r="D9" s="116"/>
      <c r="E9" s="200">
        <f>Položky!BA40</f>
        <v>0</v>
      </c>
      <c r="F9" s="201">
        <f>Položky!BB40</f>
        <v>0</v>
      </c>
      <c r="G9" s="201">
        <f>Položky!BC40</f>
        <v>0</v>
      </c>
      <c r="H9" s="201">
        <f>Položky!BD40</f>
        <v>0</v>
      </c>
      <c r="I9" s="202">
        <f>Položky!BE40</f>
        <v>0</v>
      </c>
    </row>
    <row r="10" spans="1:9" s="35" customFormat="1" x14ac:dyDescent="0.2">
      <c r="A10" s="199" t="str">
        <f>Položky!B41</f>
        <v>63</v>
      </c>
      <c r="B10" s="115" t="str">
        <f>Položky!C41</f>
        <v>Podlahy a podlahové konstrukce</v>
      </c>
      <c r="C10" s="66"/>
      <c r="D10" s="116"/>
      <c r="E10" s="200">
        <f>Položky!BA48</f>
        <v>0</v>
      </c>
      <c r="F10" s="201">
        <f>Položky!BB48</f>
        <v>0</v>
      </c>
      <c r="G10" s="201">
        <f>Položky!BC48</f>
        <v>0</v>
      </c>
      <c r="H10" s="201">
        <f>Položky!BD48</f>
        <v>0</v>
      </c>
      <c r="I10" s="202">
        <f>Položky!BE48</f>
        <v>0</v>
      </c>
    </row>
    <row r="11" spans="1:9" s="35" customFormat="1" x14ac:dyDescent="0.2">
      <c r="A11" s="199" t="str">
        <f>Položky!B49</f>
        <v>64</v>
      </c>
      <c r="B11" s="115" t="str">
        <f>Položky!C49</f>
        <v>Výplně otvorů</v>
      </c>
      <c r="C11" s="66"/>
      <c r="D11" s="116"/>
      <c r="E11" s="200">
        <f>Položky!BA55</f>
        <v>0</v>
      </c>
      <c r="F11" s="201">
        <f>Položky!BB55</f>
        <v>0</v>
      </c>
      <c r="G11" s="201">
        <f>Položky!BC55</f>
        <v>0</v>
      </c>
      <c r="H11" s="201">
        <f>Položky!BD55</f>
        <v>0</v>
      </c>
      <c r="I11" s="202">
        <f>Položky!BE55</f>
        <v>0</v>
      </c>
    </row>
    <row r="12" spans="1:9" s="35" customFormat="1" x14ac:dyDescent="0.2">
      <c r="A12" s="199" t="str">
        <f>Položky!B56</f>
        <v>95</v>
      </c>
      <c r="B12" s="115" t="str">
        <f>Položky!C56</f>
        <v>Dokončovací konstrukce na pozemních stavbách</v>
      </c>
      <c r="C12" s="66"/>
      <c r="D12" s="116"/>
      <c r="E12" s="200">
        <f>Položky!BA68</f>
        <v>0</v>
      </c>
      <c r="F12" s="201">
        <f>Položky!BB68</f>
        <v>0</v>
      </c>
      <c r="G12" s="201">
        <f>Položky!BC68</f>
        <v>0</v>
      </c>
      <c r="H12" s="201">
        <f>Položky!BD68</f>
        <v>0</v>
      </c>
      <c r="I12" s="202">
        <f>Položky!BE68</f>
        <v>0</v>
      </c>
    </row>
    <row r="13" spans="1:9" s="35" customFormat="1" x14ac:dyDescent="0.2">
      <c r="A13" s="199" t="str">
        <f>Položky!B69</f>
        <v>96</v>
      </c>
      <c r="B13" s="115" t="str">
        <f>Položky!C69</f>
        <v>Bourání konstrukcí</v>
      </c>
      <c r="C13" s="66"/>
      <c r="D13" s="116"/>
      <c r="E13" s="200">
        <f>Položky!BA101</f>
        <v>0</v>
      </c>
      <c r="F13" s="201">
        <f>Položky!BB101</f>
        <v>0</v>
      </c>
      <c r="G13" s="201">
        <f>Položky!BC101</f>
        <v>0</v>
      </c>
      <c r="H13" s="201">
        <f>Položky!BD101</f>
        <v>0</v>
      </c>
      <c r="I13" s="202">
        <f>Položky!BE101</f>
        <v>0</v>
      </c>
    </row>
    <row r="14" spans="1:9" s="35" customFormat="1" x14ac:dyDescent="0.2">
      <c r="A14" s="199" t="str">
        <f>Položky!B102</f>
        <v>99</v>
      </c>
      <c r="B14" s="115" t="str">
        <f>Položky!C102</f>
        <v>Staveništní přesun hmot</v>
      </c>
      <c r="C14" s="66"/>
      <c r="D14" s="116"/>
      <c r="E14" s="200">
        <f>Položky!BA104</f>
        <v>0</v>
      </c>
      <c r="F14" s="201">
        <f>Položky!BB104</f>
        <v>0</v>
      </c>
      <c r="G14" s="201">
        <f>Položky!BC104</f>
        <v>0</v>
      </c>
      <c r="H14" s="201">
        <f>Položky!BD104</f>
        <v>0</v>
      </c>
      <c r="I14" s="202">
        <f>Položky!BE104</f>
        <v>0</v>
      </c>
    </row>
    <row r="15" spans="1:9" s="35" customFormat="1" x14ac:dyDescent="0.2">
      <c r="A15" s="199" t="str">
        <f>Položky!B105</f>
        <v>711</v>
      </c>
      <c r="B15" s="115" t="str">
        <f>Položky!C105</f>
        <v>Izolace proti vodě</v>
      </c>
      <c r="C15" s="66"/>
      <c r="D15" s="116"/>
      <c r="E15" s="200">
        <f>Položky!BA113</f>
        <v>0</v>
      </c>
      <c r="F15" s="201">
        <f>Položky!BB113</f>
        <v>0</v>
      </c>
      <c r="G15" s="201">
        <f>Položky!BC113</f>
        <v>0</v>
      </c>
      <c r="H15" s="201">
        <f>Položky!BD113</f>
        <v>0</v>
      </c>
      <c r="I15" s="202">
        <f>Položky!BE113</f>
        <v>0</v>
      </c>
    </row>
    <row r="16" spans="1:9" s="35" customFormat="1" x14ac:dyDescent="0.2">
      <c r="A16" s="199" t="str">
        <f>Položky!B114</f>
        <v>720</v>
      </c>
      <c r="B16" s="115" t="str">
        <f>Položky!C114</f>
        <v>Zdravotechnická instalace</v>
      </c>
      <c r="C16" s="66"/>
      <c r="D16" s="116"/>
      <c r="E16" s="200">
        <f>Položky!BA128</f>
        <v>0</v>
      </c>
      <c r="F16" s="201">
        <f>Položky!BB128</f>
        <v>0</v>
      </c>
      <c r="G16" s="201">
        <f>Položky!BC128</f>
        <v>0</v>
      </c>
      <c r="H16" s="201">
        <f>Položky!BD128</f>
        <v>0</v>
      </c>
      <c r="I16" s="202">
        <f>Položky!BE128</f>
        <v>0</v>
      </c>
    </row>
    <row r="17" spans="1:57" s="35" customFormat="1" x14ac:dyDescent="0.2">
      <c r="A17" s="199" t="str">
        <f>Položky!B129</f>
        <v>725</v>
      </c>
      <c r="B17" s="115" t="str">
        <f>Položky!C129</f>
        <v>Zařizovací předměty</v>
      </c>
      <c r="C17" s="66"/>
      <c r="D17" s="116"/>
      <c r="E17" s="200">
        <f>Položky!BA148</f>
        <v>0</v>
      </c>
      <c r="F17" s="201">
        <f>Položky!BB148</f>
        <v>0</v>
      </c>
      <c r="G17" s="201">
        <f>Položky!BC148</f>
        <v>0</v>
      </c>
      <c r="H17" s="201">
        <f>Položky!BD148</f>
        <v>0</v>
      </c>
      <c r="I17" s="202">
        <f>Položky!BE148</f>
        <v>0</v>
      </c>
    </row>
    <row r="18" spans="1:57" s="35" customFormat="1" x14ac:dyDescent="0.2">
      <c r="A18" s="199" t="str">
        <f>Položky!B149</f>
        <v>735</v>
      </c>
      <c r="B18" s="115" t="str">
        <f>Položky!C149</f>
        <v>Otopná tělesa</v>
      </c>
      <c r="C18" s="66"/>
      <c r="D18" s="116"/>
      <c r="E18" s="200">
        <f>Položky!BA152</f>
        <v>0</v>
      </c>
      <c r="F18" s="201">
        <f>Položky!BB152</f>
        <v>0</v>
      </c>
      <c r="G18" s="201">
        <f>Položky!BC152</f>
        <v>0</v>
      </c>
      <c r="H18" s="201">
        <f>Položky!BD152</f>
        <v>0</v>
      </c>
      <c r="I18" s="202">
        <f>Položky!BE152</f>
        <v>0</v>
      </c>
    </row>
    <row r="19" spans="1:57" s="35" customFormat="1" x14ac:dyDescent="0.2">
      <c r="A19" s="199" t="str">
        <f>Položky!B153</f>
        <v>766</v>
      </c>
      <c r="B19" s="115" t="str">
        <f>Položky!C153</f>
        <v>Konstrukce truhlářské</v>
      </c>
      <c r="C19" s="66"/>
      <c r="D19" s="116"/>
      <c r="E19" s="200">
        <f>Položky!BA173</f>
        <v>0</v>
      </c>
      <c r="F19" s="201">
        <f>Položky!BB173</f>
        <v>0</v>
      </c>
      <c r="G19" s="201">
        <f>Položky!BC173</f>
        <v>0</v>
      </c>
      <c r="H19" s="201">
        <f>Položky!BD173</f>
        <v>0</v>
      </c>
      <c r="I19" s="202">
        <f>Položky!BE173</f>
        <v>0</v>
      </c>
    </row>
    <row r="20" spans="1:57" s="35" customFormat="1" x14ac:dyDescent="0.2">
      <c r="A20" s="199" t="str">
        <f>Položky!B174</f>
        <v>769</v>
      </c>
      <c r="B20" s="115" t="str">
        <f>Položky!C174</f>
        <v>Otvorové prvky z plastu</v>
      </c>
      <c r="C20" s="66"/>
      <c r="D20" s="116"/>
      <c r="E20" s="200">
        <f>Položky!BA179</f>
        <v>0</v>
      </c>
      <c r="F20" s="201">
        <f>Položky!BB179</f>
        <v>0</v>
      </c>
      <c r="G20" s="201">
        <f>Položky!BC179</f>
        <v>0</v>
      </c>
      <c r="H20" s="201">
        <f>Položky!BD179</f>
        <v>0</v>
      </c>
      <c r="I20" s="202">
        <f>Položky!BE179</f>
        <v>0</v>
      </c>
    </row>
    <row r="21" spans="1:57" s="35" customFormat="1" x14ac:dyDescent="0.2">
      <c r="A21" s="199" t="str">
        <f>Položky!B180</f>
        <v>771</v>
      </c>
      <c r="B21" s="115" t="str">
        <f>Položky!C180</f>
        <v>Podlahy z dlaždic a obklady</v>
      </c>
      <c r="C21" s="66"/>
      <c r="D21" s="116"/>
      <c r="E21" s="200">
        <f>Položky!BA197</f>
        <v>0</v>
      </c>
      <c r="F21" s="201">
        <f>Položky!BB197</f>
        <v>0</v>
      </c>
      <c r="G21" s="201">
        <f>Položky!BC197</f>
        <v>0</v>
      </c>
      <c r="H21" s="201">
        <f>Položky!BD197</f>
        <v>0</v>
      </c>
      <c r="I21" s="202">
        <f>Položky!BE197</f>
        <v>0</v>
      </c>
    </row>
    <row r="22" spans="1:57" s="35" customFormat="1" x14ac:dyDescent="0.2">
      <c r="A22" s="199" t="str">
        <f>Položky!B198</f>
        <v>775</v>
      </c>
      <c r="B22" s="115" t="str">
        <f>Položky!C198</f>
        <v>Podlahy vlysové a parketové</v>
      </c>
      <c r="C22" s="66"/>
      <c r="D22" s="116"/>
      <c r="E22" s="200">
        <f>Položky!BA207</f>
        <v>0</v>
      </c>
      <c r="F22" s="201">
        <f>Položky!BB207</f>
        <v>0</v>
      </c>
      <c r="G22" s="201">
        <f>Položky!BC207</f>
        <v>0</v>
      </c>
      <c r="H22" s="201">
        <f>Položky!BD207</f>
        <v>0</v>
      </c>
      <c r="I22" s="202">
        <f>Položky!BE207</f>
        <v>0</v>
      </c>
    </row>
    <row r="23" spans="1:57" s="35" customFormat="1" x14ac:dyDescent="0.2">
      <c r="A23" s="199" t="str">
        <f>Položky!B208</f>
        <v>781</v>
      </c>
      <c r="B23" s="115" t="str">
        <f>Položky!C208</f>
        <v>Obklady keramické</v>
      </c>
      <c r="C23" s="66"/>
      <c r="D23" s="116"/>
      <c r="E23" s="200">
        <f>Položky!BA220</f>
        <v>0</v>
      </c>
      <c r="F23" s="201">
        <f>Položky!BB220</f>
        <v>0</v>
      </c>
      <c r="G23" s="201">
        <f>Položky!BC220</f>
        <v>0</v>
      </c>
      <c r="H23" s="201">
        <f>Položky!BD220</f>
        <v>0</v>
      </c>
      <c r="I23" s="202">
        <f>Položky!BE220</f>
        <v>0</v>
      </c>
    </row>
    <row r="24" spans="1:57" s="35" customFormat="1" x14ac:dyDescent="0.2">
      <c r="A24" s="199" t="str">
        <f>Položky!B221</f>
        <v>783</v>
      </c>
      <c r="B24" s="115" t="str">
        <f>Položky!C221</f>
        <v>Nátěry</v>
      </c>
      <c r="C24" s="66"/>
      <c r="D24" s="116"/>
      <c r="E24" s="200">
        <f>Položky!BA232</f>
        <v>0</v>
      </c>
      <c r="F24" s="201">
        <f>Položky!BB232</f>
        <v>0</v>
      </c>
      <c r="G24" s="201">
        <f>Položky!BC232</f>
        <v>0</v>
      </c>
      <c r="H24" s="201">
        <f>Položky!BD232</f>
        <v>0</v>
      </c>
      <c r="I24" s="202">
        <f>Položky!BE232</f>
        <v>0</v>
      </c>
    </row>
    <row r="25" spans="1:57" s="35" customFormat="1" x14ac:dyDescent="0.2">
      <c r="A25" s="199" t="str">
        <f>Položky!B233</f>
        <v>784</v>
      </c>
      <c r="B25" s="115" t="str">
        <f>Položky!C233</f>
        <v>Malby</v>
      </c>
      <c r="C25" s="66"/>
      <c r="D25" s="116"/>
      <c r="E25" s="200">
        <f>Položky!BA247</f>
        <v>0</v>
      </c>
      <c r="F25" s="201">
        <f>Položky!BB247</f>
        <v>0</v>
      </c>
      <c r="G25" s="201">
        <f>Položky!BC247</f>
        <v>0</v>
      </c>
      <c r="H25" s="201">
        <f>Položky!BD247</f>
        <v>0</v>
      </c>
      <c r="I25" s="202">
        <f>Položky!BE247</f>
        <v>0</v>
      </c>
    </row>
    <row r="26" spans="1:57" s="35" customFormat="1" x14ac:dyDescent="0.2">
      <c r="A26" s="199" t="str">
        <f>Položky!B248</f>
        <v>M21</v>
      </c>
      <c r="B26" s="115" t="str">
        <f>Položky!C248</f>
        <v>Elektromontáže</v>
      </c>
      <c r="C26" s="66"/>
      <c r="D26" s="116"/>
      <c r="E26" s="200">
        <f>Položky!BA254</f>
        <v>0</v>
      </c>
      <c r="F26" s="201">
        <f>Položky!BB254</f>
        <v>0</v>
      </c>
      <c r="G26" s="201">
        <f>Položky!BC254</f>
        <v>0</v>
      </c>
      <c r="H26" s="201">
        <f>Položky!BD254</f>
        <v>0</v>
      </c>
      <c r="I26" s="202">
        <f>Položky!BE254</f>
        <v>0</v>
      </c>
    </row>
    <row r="27" spans="1:57" s="35" customFormat="1" x14ac:dyDescent="0.2">
      <c r="A27" s="199" t="str">
        <f>Položky!B255</f>
        <v>M24</v>
      </c>
      <c r="B27" s="115" t="str">
        <f>Položky!C255</f>
        <v>Montáže vzduchotechnických zařízení</v>
      </c>
      <c r="C27" s="66"/>
      <c r="D27" s="116"/>
      <c r="E27" s="200">
        <f>Položky!BA257</f>
        <v>0</v>
      </c>
      <c r="F27" s="201">
        <f>Položky!BB257</f>
        <v>0</v>
      </c>
      <c r="G27" s="201">
        <f>Položky!BC257</f>
        <v>0</v>
      </c>
      <c r="H27" s="201">
        <f>Položky!BD257</f>
        <v>0</v>
      </c>
      <c r="I27" s="202">
        <f>Položky!BE257</f>
        <v>0</v>
      </c>
    </row>
    <row r="28" spans="1:57" s="35" customFormat="1" ht="13.5" thickBot="1" x14ac:dyDescent="0.25">
      <c r="A28" s="199" t="str">
        <f>Položky!B258</f>
        <v>D96</v>
      </c>
      <c r="B28" s="115" t="str">
        <f>Položky!C258</f>
        <v>Přesuny suti a vybouraných hmot</v>
      </c>
      <c r="C28" s="66"/>
      <c r="D28" s="116"/>
      <c r="E28" s="200">
        <f>Položky!BA265</f>
        <v>0</v>
      </c>
      <c r="F28" s="201">
        <f>Položky!BB265</f>
        <v>0</v>
      </c>
      <c r="G28" s="201">
        <f>Položky!BC265</f>
        <v>0</v>
      </c>
      <c r="H28" s="201">
        <f>Položky!BD265</f>
        <v>0</v>
      </c>
      <c r="I28" s="202">
        <f>Položky!BE265</f>
        <v>0</v>
      </c>
    </row>
    <row r="29" spans="1:57" s="123" customFormat="1" ht="13.5" thickBot="1" x14ac:dyDescent="0.25">
      <c r="A29" s="117"/>
      <c r="B29" s="118" t="s">
        <v>57</v>
      </c>
      <c r="C29" s="118"/>
      <c r="D29" s="119"/>
      <c r="E29" s="120">
        <f>SUM(E7:E28)</f>
        <v>0</v>
      </c>
      <c r="F29" s="121">
        <f>SUM(F7:F28)</f>
        <v>0</v>
      </c>
      <c r="G29" s="121">
        <f>SUM(G7:G28)</f>
        <v>0</v>
      </c>
      <c r="H29" s="121">
        <f>SUM(H7:H28)</f>
        <v>0</v>
      </c>
      <c r="I29" s="122">
        <f>SUM(I7:I28)</f>
        <v>0</v>
      </c>
    </row>
    <row r="30" spans="1:57" x14ac:dyDescent="0.2">
      <c r="A30" s="66"/>
      <c r="B30" s="66"/>
      <c r="C30" s="66"/>
      <c r="D30" s="66"/>
      <c r="E30" s="66"/>
      <c r="F30" s="66"/>
      <c r="G30" s="66"/>
      <c r="H30" s="66"/>
      <c r="I30" s="66"/>
    </row>
    <row r="31" spans="1:57" ht="19.5" customHeight="1" x14ac:dyDescent="0.25">
      <c r="A31" s="107" t="s">
        <v>58</v>
      </c>
      <c r="B31" s="107"/>
      <c r="C31" s="107"/>
      <c r="D31" s="107"/>
      <c r="E31" s="107"/>
      <c r="F31" s="107"/>
      <c r="G31" s="124"/>
      <c r="H31" s="107"/>
      <c r="I31" s="107"/>
      <c r="BA31" s="41"/>
      <c r="BB31" s="41"/>
      <c r="BC31" s="41"/>
      <c r="BD31" s="41"/>
      <c r="BE31" s="41"/>
    </row>
    <row r="32" spans="1:57" ht="13.5" thickBot="1" x14ac:dyDescent="0.25">
      <c r="A32" s="77"/>
      <c r="B32" s="77"/>
      <c r="C32" s="77"/>
      <c r="D32" s="77"/>
      <c r="E32" s="77"/>
      <c r="F32" s="77"/>
      <c r="G32" s="77"/>
      <c r="H32" s="77"/>
      <c r="I32" s="77"/>
    </row>
    <row r="33" spans="1:53" x14ac:dyDescent="0.2">
      <c r="A33" s="71" t="s">
        <v>59</v>
      </c>
      <c r="B33" s="72"/>
      <c r="C33" s="72"/>
      <c r="D33" s="125"/>
      <c r="E33" s="126" t="s">
        <v>60</v>
      </c>
      <c r="F33" s="127" t="s">
        <v>61</v>
      </c>
      <c r="G33" s="128" t="s">
        <v>62</v>
      </c>
      <c r="H33" s="129"/>
      <c r="I33" s="130" t="s">
        <v>60</v>
      </c>
    </row>
    <row r="34" spans="1:53" x14ac:dyDescent="0.2">
      <c r="A34" s="64" t="s">
        <v>392</v>
      </c>
      <c r="B34" s="55"/>
      <c r="C34" s="55"/>
      <c r="D34" s="131"/>
      <c r="E34" s="132"/>
      <c r="F34" s="205"/>
      <c r="G34" s="133">
        <f>CHOOSE(BA34+1,HSV+PSV,HSV+PSV+Mont,HSV+PSV+Dodavka+Mont,HSV,PSV,Mont,Dodavka,Mont+Dodavka,0)</f>
        <v>0</v>
      </c>
      <c r="H34" s="134"/>
      <c r="I34" s="135">
        <f>E34+F34*G34/100</f>
        <v>0</v>
      </c>
      <c r="BA34">
        <v>2</v>
      </c>
    </row>
    <row r="35" spans="1:53" ht="13.5" thickBot="1" x14ac:dyDescent="0.25">
      <c r="A35" s="136"/>
      <c r="B35" s="137" t="s">
        <v>63</v>
      </c>
      <c r="C35" s="138"/>
      <c r="D35" s="139"/>
      <c r="E35" s="140"/>
      <c r="F35" s="141"/>
      <c r="G35" s="141"/>
      <c r="H35" s="225">
        <f>SUM(I34:I34)</f>
        <v>0</v>
      </c>
      <c r="I35" s="226"/>
    </row>
    <row r="37" spans="1:53" x14ac:dyDescent="0.2">
      <c r="B37" s="123"/>
      <c r="F37" s="142"/>
      <c r="G37" s="143"/>
      <c r="H37" s="143"/>
      <c r="I37" s="144"/>
    </row>
    <row r="38" spans="1:53" x14ac:dyDescent="0.2">
      <c r="F38" s="142"/>
      <c r="G38" s="143"/>
      <c r="H38" s="143"/>
      <c r="I38" s="144"/>
    </row>
    <row r="39" spans="1:53" x14ac:dyDescent="0.2">
      <c r="F39" s="142"/>
      <c r="G39" s="143"/>
      <c r="H39" s="143"/>
      <c r="I39" s="144"/>
    </row>
    <row r="40" spans="1:53" x14ac:dyDescent="0.2">
      <c r="F40" s="142"/>
      <c r="G40" s="143"/>
      <c r="H40" s="143"/>
      <c r="I40" s="144"/>
    </row>
    <row r="41" spans="1:53" x14ac:dyDescent="0.2">
      <c r="F41" s="142"/>
      <c r="G41" s="143"/>
      <c r="H41" s="143"/>
      <c r="I41" s="144"/>
    </row>
    <row r="42" spans="1:53" x14ac:dyDescent="0.2">
      <c r="F42" s="142"/>
      <c r="G42" s="143"/>
      <c r="H42" s="143"/>
      <c r="I42" s="144"/>
    </row>
    <row r="43" spans="1:53" x14ac:dyDescent="0.2">
      <c r="F43" s="142"/>
      <c r="G43" s="143"/>
      <c r="H43" s="143"/>
      <c r="I43" s="144"/>
    </row>
    <row r="44" spans="1:53" x14ac:dyDescent="0.2">
      <c r="F44" s="142"/>
      <c r="G44" s="143"/>
      <c r="H44" s="143"/>
      <c r="I44" s="144"/>
    </row>
    <row r="45" spans="1:53" x14ac:dyDescent="0.2">
      <c r="F45" s="142"/>
      <c r="G45" s="143"/>
      <c r="H45" s="143"/>
      <c r="I45" s="144"/>
    </row>
    <row r="46" spans="1:53" x14ac:dyDescent="0.2">
      <c r="F46" s="142"/>
      <c r="G46" s="143"/>
      <c r="H46" s="143"/>
      <c r="I46" s="144"/>
    </row>
    <row r="47" spans="1:53" x14ac:dyDescent="0.2">
      <c r="F47" s="142"/>
      <c r="G47" s="143"/>
      <c r="H47" s="143"/>
      <c r="I47" s="144"/>
    </row>
    <row r="48" spans="1:53" x14ac:dyDescent="0.2">
      <c r="F48" s="142"/>
      <c r="G48" s="143"/>
      <c r="H48" s="143"/>
      <c r="I48" s="144"/>
    </row>
    <row r="49" spans="6:9" x14ac:dyDescent="0.2">
      <c r="F49" s="142"/>
      <c r="G49" s="143"/>
      <c r="H49" s="143"/>
      <c r="I49" s="144"/>
    </row>
    <row r="50" spans="6:9" x14ac:dyDescent="0.2">
      <c r="F50" s="142"/>
      <c r="G50" s="143"/>
      <c r="H50" s="143"/>
      <c r="I50" s="144"/>
    </row>
    <row r="51" spans="6:9" x14ac:dyDescent="0.2">
      <c r="F51" s="142"/>
      <c r="G51" s="143"/>
      <c r="H51" s="143"/>
      <c r="I51" s="144"/>
    </row>
    <row r="52" spans="6:9" x14ac:dyDescent="0.2">
      <c r="F52" s="142"/>
      <c r="G52" s="143"/>
      <c r="H52" s="143"/>
      <c r="I52" s="144"/>
    </row>
    <row r="53" spans="6:9" x14ac:dyDescent="0.2">
      <c r="F53" s="142"/>
      <c r="G53" s="143"/>
      <c r="H53" s="143"/>
      <c r="I53" s="144"/>
    </row>
    <row r="54" spans="6:9" x14ac:dyDescent="0.2">
      <c r="F54" s="142"/>
      <c r="G54" s="143"/>
      <c r="H54" s="143"/>
      <c r="I54" s="144"/>
    </row>
    <row r="55" spans="6:9" x14ac:dyDescent="0.2">
      <c r="F55" s="142"/>
      <c r="G55" s="143"/>
      <c r="H55" s="143"/>
      <c r="I55" s="144"/>
    </row>
    <row r="56" spans="6:9" x14ac:dyDescent="0.2">
      <c r="F56" s="142"/>
      <c r="G56" s="143"/>
      <c r="H56" s="143"/>
      <c r="I56" s="144"/>
    </row>
    <row r="57" spans="6:9" x14ac:dyDescent="0.2">
      <c r="F57" s="142"/>
      <c r="G57" s="143"/>
      <c r="H57" s="143"/>
      <c r="I57" s="144"/>
    </row>
    <row r="58" spans="6:9" x14ac:dyDescent="0.2">
      <c r="F58" s="142"/>
      <c r="G58" s="143"/>
      <c r="H58" s="143"/>
      <c r="I58" s="144"/>
    </row>
    <row r="59" spans="6:9" x14ac:dyDescent="0.2">
      <c r="F59" s="142"/>
      <c r="G59" s="143"/>
      <c r="H59" s="143"/>
      <c r="I59" s="144"/>
    </row>
    <row r="60" spans="6:9" x14ac:dyDescent="0.2">
      <c r="F60" s="142"/>
      <c r="G60" s="143"/>
      <c r="H60" s="143"/>
      <c r="I60" s="144"/>
    </row>
    <row r="61" spans="6:9" x14ac:dyDescent="0.2">
      <c r="F61" s="142"/>
      <c r="G61" s="143"/>
      <c r="H61" s="143"/>
      <c r="I61" s="144"/>
    </row>
    <row r="62" spans="6:9" x14ac:dyDescent="0.2">
      <c r="F62" s="142"/>
      <c r="G62" s="143"/>
      <c r="H62" s="143"/>
      <c r="I62" s="144"/>
    </row>
    <row r="63" spans="6:9" x14ac:dyDescent="0.2">
      <c r="F63" s="142"/>
      <c r="G63" s="143"/>
      <c r="H63" s="143"/>
      <c r="I63" s="144"/>
    </row>
    <row r="64" spans="6:9" x14ac:dyDescent="0.2">
      <c r="F64" s="142"/>
      <c r="G64" s="143"/>
      <c r="H64" s="143"/>
      <c r="I64" s="144"/>
    </row>
    <row r="65" spans="6:9" x14ac:dyDescent="0.2">
      <c r="F65" s="142"/>
      <c r="G65" s="143"/>
      <c r="H65" s="143"/>
      <c r="I65" s="144"/>
    </row>
    <row r="66" spans="6:9" x14ac:dyDescent="0.2">
      <c r="F66" s="142"/>
      <c r="G66" s="143"/>
      <c r="H66" s="143"/>
      <c r="I66" s="144"/>
    </row>
    <row r="67" spans="6:9" x14ac:dyDescent="0.2">
      <c r="F67" s="142"/>
      <c r="G67" s="143"/>
      <c r="H67" s="143"/>
      <c r="I67" s="144"/>
    </row>
    <row r="68" spans="6:9" x14ac:dyDescent="0.2">
      <c r="F68" s="142"/>
      <c r="G68" s="143"/>
      <c r="H68" s="143"/>
      <c r="I68" s="144"/>
    </row>
    <row r="69" spans="6:9" x14ac:dyDescent="0.2">
      <c r="F69" s="142"/>
      <c r="G69" s="143"/>
      <c r="H69" s="143"/>
      <c r="I69" s="144"/>
    </row>
    <row r="70" spans="6:9" x14ac:dyDescent="0.2">
      <c r="F70" s="142"/>
      <c r="G70" s="143"/>
      <c r="H70" s="143"/>
      <c r="I70" s="144"/>
    </row>
    <row r="71" spans="6:9" x14ac:dyDescent="0.2">
      <c r="F71" s="142"/>
      <c r="G71" s="143"/>
      <c r="H71" s="143"/>
      <c r="I71" s="144"/>
    </row>
    <row r="72" spans="6:9" x14ac:dyDescent="0.2">
      <c r="F72" s="142"/>
      <c r="G72" s="143"/>
      <c r="H72" s="143"/>
      <c r="I72" s="144"/>
    </row>
    <row r="73" spans="6:9" x14ac:dyDescent="0.2">
      <c r="F73" s="142"/>
      <c r="G73" s="143"/>
      <c r="H73" s="143"/>
      <c r="I73" s="144"/>
    </row>
    <row r="74" spans="6:9" x14ac:dyDescent="0.2">
      <c r="F74" s="142"/>
      <c r="G74" s="143"/>
      <c r="H74" s="143"/>
      <c r="I74" s="144"/>
    </row>
    <row r="75" spans="6:9" x14ac:dyDescent="0.2">
      <c r="F75" s="142"/>
      <c r="G75" s="143"/>
      <c r="H75" s="143"/>
      <c r="I75" s="144"/>
    </row>
    <row r="76" spans="6:9" x14ac:dyDescent="0.2">
      <c r="F76" s="142"/>
      <c r="G76" s="143"/>
      <c r="H76" s="143"/>
      <c r="I76" s="144"/>
    </row>
    <row r="77" spans="6:9" x14ac:dyDescent="0.2">
      <c r="F77" s="142"/>
      <c r="G77" s="143"/>
      <c r="H77" s="143"/>
      <c r="I77" s="144"/>
    </row>
    <row r="78" spans="6:9" x14ac:dyDescent="0.2">
      <c r="F78" s="142"/>
      <c r="G78" s="143"/>
      <c r="H78" s="143"/>
      <c r="I78" s="144"/>
    </row>
    <row r="79" spans="6:9" x14ac:dyDescent="0.2">
      <c r="F79" s="142"/>
      <c r="G79" s="143"/>
      <c r="H79" s="143"/>
      <c r="I79" s="144"/>
    </row>
    <row r="80" spans="6:9" x14ac:dyDescent="0.2">
      <c r="F80" s="142"/>
      <c r="G80" s="143"/>
      <c r="H80" s="143"/>
      <c r="I80" s="144"/>
    </row>
    <row r="81" spans="6:9" x14ac:dyDescent="0.2">
      <c r="F81" s="142"/>
      <c r="G81" s="143"/>
      <c r="H81" s="143"/>
      <c r="I81" s="144"/>
    </row>
    <row r="82" spans="6:9" x14ac:dyDescent="0.2">
      <c r="F82" s="142"/>
      <c r="G82" s="143"/>
      <c r="H82" s="143"/>
      <c r="I82" s="144"/>
    </row>
    <row r="83" spans="6:9" x14ac:dyDescent="0.2">
      <c r="F83" s="142"/>
      <c r="G83" s="143"/>
      <c r="H83" s="143"/>
      <c r="I83" s="144"/>
    </row>
    <row r="84" spans="6:9" x14ac:dyDescent="0.2">
      <c r="F84" s="142"/>
      <c r="G84" s="143"/>
      <c r="H84" s="143"/>
      <c r="I84" s="144"/>
    </row>
    <row r="85" spans="6:9" x14ac:dyDescent="0.2">
      <c r="F85" s="142"/>
      <c r="G85" s="143"/>
      <c r="H85" s="143"/>
      <c r="I85" s="144"/>
    </row>
    <row r="86" spans="6:9" x14ac:dyDescent="0.2">
      <c r="F86" s="142"/>
      <c r="G86" s="143"/>
      <c r="H86" s="143"/>
      <c r="I86" s="144"/>
    </row>
  </sheetData>
  <mergeCells count="4">
    <mergeCell ref="A1:B1"/>
    <mergeCell ref="A2:B2"/>
    <mergeCell ref="G2:I2"/>
    <mergeCell ref="H35:I3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338"/>
  <sheetViews>
    <sheetView showGridLines="0" showZeros="0" workbookViewId="0">
      <selection activeCell="E127" sqref="E127"/>
    </sheetView>
  </sheetViews>
  <sheetFormatPr defaultRowHeight="12.75" x14ac:dyDescent="0.2"/>
  <cols>
    <col min="1" max="1" width="4.42578125" style="145" customWidth="1"/>
    <col min="2" max="2" width="11.5703125" style="145" customWidth="1"/>
    <col min="3" max="3" width="40.42578125" style="145" customWidth="1"/>
    <col min="4" max="4" width="5.5703125" style="145" customWidth="1"/>
    <col min="5" max="5" width="8.5703125" style="193" customWidth="1"/>
    <col min="6" max="6" width="9.85546875" style="145" customWidth="1"/>
    <col min="7" max="7" width="13.85546875" style="145" customWidth="1"/>
    <col min="8" max="11" width="9.140625" style="145"/>
    <col min="12" max="12" width="75.42578125" style="145" customWidth="1"/>
    <col min="13" max="13" width="45.28515625" style="145" customWidth="1"/>
    <col min="14" max="16384" width="9.140625" style="145"/>
  </cols>
  <sheetData>
    <row r="1" spans="1:104" ht="15.75" x14ac:dyDescent="0.25">
      <c r="A1" s="227" t="s">
        <v>76</v>
      </c>
      <c r="B1" s="227"/>
      <c r="C1" s="227"/>
      <c r="D1" s="227"/>
      <c r="E1" s="227"/>
      <c r="F1" s="227"/>
      <c r="G1" s="227"/>
    </row>
    <row r="2" spans="1:104" ht="14.25" customHeight="1" thickBot="1" x14ac:dyDescent="0.25">
      <c r="A2" s="146"/>
      <c r="B2" s="147"/>
      <c r="C2" s="148"/>
      <c r="D2" s="148"/>
      <c r="E2" s="149"/>
      <c r="F2" s="148"/>
      <c r="G2" s="148"/>
    </row>
    <row r="3" spans="1:104" ht="13.5" thickTop="1" x14ac:dyDescent="0.2">
      <c r="A3" s="218" t="s">
        <v>48</v>
      </c>
      <c r="B3" s="219"/>
      <c r="C3" s="97" t="str">
        <f>CONCATENATE(cislostavby," ",nazevstavby)</f>
        <v>1 Stavební úpravy v bytě</v>
      </c>
      <c r="D3" s="150"/>
      <c r="E3" s="151" t="s">
        <v>64</v>
      </c>
      <c r="F3" s="152" t="str">
        <f>Rekapitulace!H1</f>
        <v>3</v>
      </c>
      <c r="G3" s="153"/>
    </row>
    <row r="4" spans="1:104" ht="13.5" thickBot="1" x14ac:dyDescent="0.25">
      <c r="A4" s="228" t="s">
        <v>50</v>
      </c>
      <c r="B4" s="221"/>
      <c r="C4" s="103" t="str">
        <f>CONCATENATE(cisloobjektu," ",nazevobjektu)</f>
        <v>3 Gutova 2403/42,Pha 10,byt č.31</v>
      </c>
      <c r="D4" s="154"/>
      <c r="E4" s="229" t="str">
        <f>Rekapitulace!G2</f>
        <v>Stavební úpravy v bytě</v>
      </c>
      <c r="F4" s="230"/>
      <c r="G4" s="231"/>
    </row>
    <row r="5" spans="1:104" ht="13.5" thickTop="1" x14ac:dyDescent="0.2">
      <c r="A5" s="155"/>
      <c r="B5" s="146"/>
      <c r="C5" s="146"/>
      <c r="D5" s="146"/>
      <c r="E5" s="156"/>
      <c r="F5" s="146"/>
      <c r="G5" s="157"/>
    </row>
    <row r="6" spans="1:104" x14ac:dyDescent="0.2">
      <c r="A6" s="158" t="s">
        <v>65</v>
      </c>
      <c r="B6" s="159" t="s">
        <v>66</v>
      </c>
      <c r="C6" s="159" t="s">
        <v>67</v>
      </c>
      <c r="D6" s="159" t="s">
        <v>68</v>
      </c>
      <c r="E6" s="160" t="s">
        <v>69</v>
      </c>
      <c r="F6" s="159" t="s">
        <v>70</v>
      </c>
      <c r="G6" s="161" t="s">
        <v>71</v>
      </c>
    </row>
    <row r="7" spans="1:104" x14ac:dyDescent="0.2">
      <c r="A7" s="162" t="s">
        <v>72</v>
      </c>
      <c r="B7" s="163" t="s">
        <v>79</v>
      </c>
      <c r="C7" s="164" t="s">
        <v>81</v>
      </c>
      <c r="D7" s="165"/>
      <c r="E7" s="166"/>
      <c r="F7" s="166"/>
      <c r="G7" s="167"/>
      <c r="H7" s="168"/>
      <c r="I7" s="168"/>
      <c r="O7" s="169">
        <v>1</v>
      </c>
    </row>
    <row r="8" spans="1:104" x14ac:dyDescent="0.2">
      <c r="A8" s="170">
        <v>1</v>
      </c>
      <c r="B8" s="171" t="s">
        <v>82</v>
      </c>
      <c r="C8" s="172" t="s">
        <v>83</v>
      </c>
      <c r="D8" s="173" t="s">
        <v>84</v>
      </c>
      <c r="E8" s="174">
        <v>3.3025000000000002</v>
      </c>
      <c r="F8" s="206">
        <v>0</v>
      </c>
      <c r="G8" s="175">
        <f>E8*F8</f>
        <v>0</v>
      </c>
      <c r="O8" s="169">
        <v>2</v>
      </c>
      <c r="AA8" s="145">
        <v>1</v>
      </c>
      <c r="AB8" s="145">
        <v>1</v>
      </c>
      <c r="AC8" s="145">
        <v>1</v>
      </c>
      <c r="AZ8" s="145">
        <v>1</v>
      </c>
      <c r="BA8" s="145">
        <f>IF(AZ8=1,G8,0)</f>
        <v>0</v>
      </c>
      <c r="BB8" s="145">
        <f>IF(AZ8=2,G8,0)</f>
        <v>0</v>
      </c>
      <c r="BC8" s="145">
        <f>IF(AZ8=3,G8,0)</f>
        <v>0</v>
      </c>
      <c r="BD8" s="145">
        <f>IF(AZ8=4,G8,0)</f>
        <v>0</v>
      </c>
      <c r="BE8" s="145">
        <f>IF(AZ8=5,G8,0)</f>
        <v>0</v>
      </c>
      <c r="CA8" s="176">
        <v>1</v>
      </c>
      <c r="CB8" s="176">
        <v>1</v>
      </c>
      <c r="CZ8" s="145">
        <v>5.2510000000000001E-2</v>
      </c>
    </row>
    <row r="9" spans="1:104" x14ac:dyDescent="0.2">
      <c r="A9" s="177"/>
      <c r="B9" s="179"/>
      <c r="C9" s="232" t="s">
        <v>85</v>
      </c>
      <c r="D9" s="233"/>
      <c r="E9" s="180">
        <v>1.3825000000000001</v>
      </c>
      <c r="F9" s="181"/>
      <c r="G9" s="182"/>
      <c r="M9" s="178" t="s">
        <v>85</v>
      </c>
      <c r="O9" s="169"/>
    </row>
    <row r="10" spans="1:104" x14ac:dyDescent="0.2">
      <c r="A10" s="177"/>
      <c r="B10" s="179"/>
      <c r="C10" s="232" t="s">
        <v>86</v>
      </c>
      <c r="D10" s="233"/>
      <c r="E10" s="180">
        <v>1.92</v>
      </c>
      <c r="F10" s="181"/>
      <c r="G10" s="182"/>
      <c r="M10" s="178" t="s">
        <v>86</v>
      </c>
      <c r="O10" s="169"/>
    </row>
    <row r="11" spans="1:104" x14ac:dyDescent="0.2">
      <c r="A11" s="170">
        <v>2</v>
      </c>
      <c r="B11" s="171" t="s">
        <v>87</v>
      </c>
      <c r="C11" s="172" t="s">
        <v>88</v>
      </c>
      <c r="D11" s="173" t="s">
        <v>89</v>
      </c>
      <c r="E11" s="174">
        <v>7.7</v>
      </c>
      <c r="F11" s="206">
        <v>0</v>
      </c>
      <c r="G11" s="175">
        <f>E11*F11</f>
        <v>0</v>
      </c>
      <c r="O11" s="169">
        <v>2</v>
      </c>
      <c r="AA11" s="145">
        <v>1</v>
      </c>
      <c r="AB11" s="145">
        <v>1</v>
      </c>
      <c r="AC11" s="145">
        <v>1</v>
      </c>
      <c r="AZ11" s="145">
        <v>1</v>
      </c>
      <c r="BA11" s="145">
        <f>IF(AZ11=1,G11,0)</f>
        <v>0</v>
      </c>
      <c r="BB11" s="145">
        <f>IF(AZ11=2,G11,0)</f>
        <v>0</v>
      </c>
      <c r="BC11" s="145">
        <f>IF(AZ11=3,G11,0)</f>
        <v>0</v>
      </c>
      <c r="BD11" s="145">
        <f>IF(AZ11=4,G11,0)</f>
        <v>0</v>
      </c>
      <c r="BE11" s="145">
        <f>IF(AZ11=5,G11,0)</f>
        <v>0</v>
      </c>
      <c r="CA11" s="176">
        <v>1</v>
      </c>
      <c r="CB11" s="176">
        <v>1</v>
      </c>
      <c r="CZ11" s="145">
        <v>1.0200000000000001E-3</v>
      </c>
    </row>
    <row r="12" spans="1:104" x14ac:dyDescent="0.2">
      <c r="A12" s="177"/>
      <c r="B12" s="179"/>
      <c r="C12" s="232" t="s">
        <v>90</v>
      </c>
      <c r="D12" s="233"/>
      <c r="E12" s="180">
        <v>7.7</v>
      </c>
      <c r="F12" s="181"/>
      <c r="G12" s="182"/>
      <c r="M12" s="178" t="s">
        <v>90</v>
      </c>
      <c r="O12" s="169"/>
    </row>
    <row r="13" spans="1:104" x14ac:dyDescent="0.2">
      <c r="A13" s="183"/>
      <c r="B13" s="184" t="s">
        <v>74</v>
      </c>
      <c r="C13" s="185" t="str">
        <f>CONCATENATE(B7," ",C7)</f>
        <v>3 Svislé a kompletní konstrukce</v>
      </c>
      <c r="D13" s="186"/>
      <c r="E13" s="187"/>
      <c r="F13" s="188"/>
      <c r="G13" s="189">
        <f>SUM(G7:G12)</f>
        <v>0</v>
      </c>
      <c r="O13" s="169">
        <v>4</v>
      </c>
      <c r="BA13" s="190">
        <f>SUM(BA7:BA12)</f>
        <v>0</v>
      </c>
      <c r="BB13" s="190">
        <f>SUM(BB7:BB12)</f>
        <v>0</v>
      </c>
      <c r="BC13" s="190">
        <f>SUM(BC7:BC12)</f>
        <v>0</v>
      </c>
      <c r="BD13" s="190">
        <f>SUM(BD7:BD12)</f>
        <v>0</v>
      </c>
      <c r="BE13" s="190">
        <f>SUM(BE7:BE12)</f>
        <v>0</v>
      </c>
    </row>
    <row r="14" spans="1:104" x14ac:dyDescent="0.2">
      <c r="A14" s="162" t="s">
        <v>72</v>
      </c>
      <c r="B14" s="163" t="s">
        <v>91</v>
      </c>
      <c r="C14" s="164" t="s">
        <v>92</v>
      </c>
      <c r="D14" s="165"/>
      <c r="E14" s="166"/>
      <c r="F14" s="166"/>
      <c r="G14" s="167"/>
      <c r="H14" s="168"/>
      <c r="I14" s="168"/>
      <c r="O14" s="169">
        <v>1</v>
      </c>
    </row>
    <row r="15" spans="1:104" x14ac:dyDescent="0.2">
      <c r="A15" s="170">
        <v>3</v>
      </c>
      <c r="B15" s="171" t="s">
        <v>93</v>
      </c>
      <c r="C15" s="172" t="s">
        <v>94</v>
      </c>
      <c r="D15" s="173" t="s">
        <v>84</v>
      </c>
      <c r="E15" s="174">
        <v>5.0999999999999996</v>
      </c>
      <c r="F15" s="206">
        <v>0</v>
      </c>
      <c r="G15" s="175">
        <f>E15*F15</f>
        <v>0</v>
      </c>
      <c r="O15" s="169">
        <v>2</v>
      </c>
      <c r="AA15" s="145">
        <v>1</v>
      </c>
      <c r="AB15" s="145">
        <v>1</v>
      </c>
      <c r="AC15" s="145">
        <v>1</v>
      </c>
      <c r="AZ15" s="145">
        <v>1</v>
      </c>
      <c r="BA15" s="145">
        <f>IF(AZ15=1,G15,0)</f>
        <v>0</v>
      </c>
      <c r="BB15" s="145">
        <f>IF(AZ15=2,G15,0)</f>
        <v>0</v>
      </c>
      <c r="BC15" s="145">
        <f>IF(AZ15=3,G15,0)</f>
        <v>0</v>
      </c>
      <c r="BD15" s="145">
        <f>IF(AZ15=4,G15,0)</f>
        <v>0</v>
      </c>
      <c r="BE15" s="145">
        <f>IF(AZ15=5,G15,0)</f>
        <v>0</v>
      </c>
      <c r="CA15" s="176">
        <v>1</v>
      </c>
      <c r="CB15" s="176">
        <v>1</v>
      </c>
      <c r="CZ15" s="145">
        <v>1.81E-3</v>
      </c>
    </row>
    <row r="16" spans="1:104" x14ac:dyDescent="0.2">
      <c r="A16" s="177"/>
      <c r="B16" s="179"/>
      <c r="C16" s="232" t="s">
        <v>95</v>
      </c>
      <c r="D16" s="233"/>
      <c r="E16" s="180">
        <v>0</v>
      </c>
      <c r="F16" s="181"/>
      <c r="G16" s="182"/>
      <c r="M16" s="178" t="s">
        <v>95</v>
      </c>
      <c r="O16" s="169"/>
    </row>
    <row r="17" spans="1:104" x14ac:dyDescent="0.2">
      <c r="A17" s="177"/>
      <c r="B17" s="179"/>
      <c r="C17" s="232" t="s">
        <v>96</v>
      </c>
      <c r="D17" s="233"/>
      <c r="E17" s="180">
        <v>5.0999999999999996</v>
      </c>
      <c r="F17" s="181"/>
      <c r="G17" s="182"/>
      <c r="M17" s="178" t="s">
        <v>96</v>
      </c>
      <c r="O17" s="169"/>
    </row>
    <row r="18" spans="1:104" ht="22.5" x14ac:dyDescent="0.2">
      <c r="A18" s="170">
        <v>4</v>
      </c>
      <c r="B18" s="171" t="s">
        <v>97</v>
      </c>
      <c r="C18" s="172" t="s">
        <v>98</v>
      </c>
      <c r="D18" s="173" t="s">
        <v>84</v>
      </c>
      <c r="E18" s="174">
        <v>5.0999999999999996</v>
      </c>
      <c r="F18" s="206">
        <v>0</v>
      </c>
      <c r="G18" s="175">
        <f>E18*F18</f>
        <v>0</v>
      </c>
      <c r="O18" s="169">
        <v>2</v>
      </c>
      <c r="AA18" s="145">
        <v>1</v>
      </c>
      <c r="AB18" s="145">
        <v>1</v>
      </c>
      <c r="AC18" s="145">
        <v>1</v>
      </c>
      <c r="AZ18" s="145">
        <v>1</v>
      </c>
      <c r="BA18" s="145">
        <f>IF(AZ18=1,G18,0)</f>
        <v>0</v>
      </c>
      <c r="BB18" s="145">
        <f>IF(AZ18=2,G18,0)</f>
        <v>0</v>
      </c>
      <c r="BC18" s="145">
        <f>IF(AZ18=3,G18,0)</f>
        <v>0</v>
      </c>
      <c r="BD18" s="145">
        <f>IF(AZ18=4,G18,0)</f>
        <v>0</v>
      </c>
      <c r="BE18" s="145">
        <f>IF(AZ18=5,G18,0)</f>
        <v>0</v>
      </c>
      <c r="CA18" s="176">
        <v>1</v>
      </c>
      <c r="CB18" s="176">
        <v>1</v>
      </c>
      <c r="CZ18" s="145">
        <v>0</v>
      </c>
    </row>
    <row r="19" spans="1:104" x14ac:dyDescent="0.2">
      <c r="A19" s="177"/>
      <c r="B19" s="179"/>
      <c r="C19" s="232" t="s">
        <v>95</v>
      </c>
      <c r="D19" s="233"/>
      <c r="E19" s="180">
        <v>0</v>
      </c>
      <c r="F19" s="181"/>
      <c r="G19" s="182"/>
      <c r="M19" s="178" t="s">
        <v>95</v>
      </c>
      <c r="O19" s="169"/>
    </row>
    <row r="20" spans="1:104" x14ac:dyDescent="0.2">
      <c r="A20" s="177"/>
      <c r="B20" s="179"/>
      <c r="C20" s="232" t="s">
        <v>96</v>
      </c>
      <c r="D20" s="233"/>
      <c r="E20" s="180">
        <v>5.0999999999999996</v>
      </c>
      <c r="F20" s="181"/>
      <c r="G20" s="182"/>
      <c r="M20" s="178" t="s">
        <v>96</v>
      </c>
      <c r="O20" s="169"/>
    </row>
    <row r="21" spans="1:104" ht="22.5" x14ac:dyDescent="0.2">
      <c r="A21" s="170">
        <v>5</v>
      </c>
      <c r="B21" s="171" t="s">
        <v>99</v>
      </c>
      <c r="C21" s="172" t="s">
        <v>100</v>
      </c>
      <c r="D21" s="173" t="s">
        <v>84</v>
      </c>
      <c r="E21" s="174">
        <v>43.8</v>
      </c>
      <c r="F21" s="206">
        <v>0</v>
      </c>
      <c r="G21" s="175">
        <f>E21*F21</f>
        <v>0</v>
      </c>
      <c r="O21" s="169">
        <v>2</v>
      </c>
      <c r="AA21" s="145">
        <v>12</v>
      </c>
      <c r="AB21" s="145">
        <v>0</v>
      </c>
      <c r="AC21" s="145">
        <v>100</v>
      </c>
      <c r="AZ21" s="145">
        <v>1</v>
      </c>
      <c r="BA21" s="145">
        <f>IF(AZ21=1,G21,0)</f>
        <v>0</v>
      </c>
      <c r="BB21" s="145">
        <f>IF(AZ21=2,G21,0)</f>
        <v>0</v>
      </c>
      <c r="BC21" s="145">
        <f>IF(AZ21=3,G21,0)</f>
        <v>0</v>
      </c>
      <c r="BD21" s="145">
        <f>IF(AZ21=4,G21,0)</f>
        <v>0</v>
      </c>
      <c r="BE21" s="145">
        <f>IF(AZ21=5,G21,0)</f>
        <v>0</v>
      </c>
      <c r="CA21" s="176">
        <v>12</v>
      </c>
      <c r="CB21" s="176">
        <v>0</v>
      </c>
      <c r="CZ21" s="145">
        <v>2.3980000000000001E-2</v>
      </c>
    </row>
    <row r="22" spans="1:104" x14ac:dyDescent="0.2">
      <c r="A22" s="177"/>
      <c r="B22" s="179"/>
      <c r="C22" s="232" t="s">
        <v>95</v>
      </c>
      <c r="D22" s="233"/>
      <c r="E22" s="180">
        <v>0</v>
      </c>
      <c r="F22" s="181"/>
      <c r="G22" s="182"/>
      <c r="M22" s="178" t="s">
        <v>95</v>
      </c>
      <c r="O22" s="169"/>
    </row>
    <row r="23" spans="1:104" x14ac:dyDescent="0.2">
      <c r="A23" s="177"/>
      <c r="B23" s="179"/>
      <c r="C23" s="232" t="s">
        <v>101</v>
      </c>
      <c r="D23" s="233"/>
      <c r="E23" s="180">
        <v>5</v>
      </c>
      <c r="F23" s="181"/>
      <c r="G23" s="182"/>
      <c r="M23" s="178" t="s">
        <v>101</v>
      </c>
      <c r="O23" s="169"/>
    </row>
    <row r="24" spans="1:104" x14ac:dyDescent="0.2">
      <c r="A24" s="177"/>
      <c r="B24" s="179"/>
      <c r="C24" s="232" t="s">
        <v>96</v>
      </c>
      <c r="D24" s="233"/>
      <c r="E24" s="180">
        <v>5.0999999999999996</v>
      </c>
      <c r="F24" s="181"/>
      <c r="G24" s="182"/>
      <c r="M24" s="178" t="s">
        <v>96</v>
      </c>
      <c r="O24" s="169"/>
    </row>
    <row r="25" spans="1:104" x14ac:dyDescent="0.2">
      <c r="A25" s="177"/>
      <c r="B25" s="179"/>
      <c r="C25" s="232" t="s">
        <v>102</v>
      </c>
      <c r="D25" s="233"/>
      <c r="E25" s="180">
        <v>12.9</v>
      </c>
      <c r="F25" s="181"/>
      <c r="G25" s="182"/>
      <c r="M25" s="178" t="s">
        <v>102</v>
      </c>
      <c r="O25" s="169"/>
    </row>
    <row r="26" spans="1:104" x14ac:dyDescent="0.2">
      <c r="A26" s="177"/>
      <c r="B26" s="179"/>
      <c r="C26" s="232" t="s">
        <v>103</v>
      </c>
      <c r="D26" s="233"/>
      <c r="E26" s="180">
        <v>20.8</v>
      </c>
      <c r="F26" s="181"/>
      <c r="G26" s="182"/>
      <c r="M26" s="178" t="s">
        <v>103</v>
      </c>
      <c r="O26" s="169"/>
    </row>
    <row r="27" spans="1:104" x14ac:dyDescent="0.2">
      <c r="A27" s="183"/>
      <c r="B27" s="184" t="s">
        <v>74</v>
      </c>
      <c r="C27" s="185" t="str">
        <f>CONCATENATE(B14," ",C14)</f>
        <v>311 Sádrokartonové konstrukce</v>
      </c>
      <c r="D27" s="186"/>
      <c r="E27" s="187"/>
      <c r="F27" s="188"/>
      <c r="G27" s="189">
        <f>SUM(G14:G26)</f>
        <v>0</v>
      </c>
      <c r="O27" s="169">
        <v>4</v>
      </c>
      <c r="BA27" s="190">
        <f>SUM(BA14:BA26)</f>
        <v>0</v>
      </c>
      <c r="BB27" s="190">
        <f>SUM(BB14:BB26)</f>
        <v>0</v>
      </c>
      <c r="BC27" s="190">
        <f>SUM(BC14:BC26)</f>
        <v>0</v>
      </c>
      <c r="BD27" s="190">
        <f>SUM(BD14:BD26)</f>
        <v>0</v>
      </c>
      <c r="BE27" s="190">
        <f>SUM(BE14:BE26)</f>
        <v>0</v>
      </c>
    </row>
    <row r="28" spans="1:104" x14ac:dyDescent="0.2">
      <c r="A28" s="162" t="s">
        <v>72</v>
      </c>
      <c r="B28" s="163" t="s">
        <v>104</v>
      </c>
      <c r="C28" s="164" t="s">
        <v>105</v>
      </c>
      <c r="D28" s="165"/>
      <c r="E28" s="166"/>
      <c r="F28" s="166"/>
      <c r="G28" s="167"/>
      <c r="H28" s="168"/>
      <c r="I28" s="168"/>
      <c r="O28" s="169">
        <v>1</v>
      </c>
    </row>
    <row r="29" spans="1:104" x14ac:dyDescent="0.2">
      <c r="A29" s="170">
        <v>6</v>
      </c>
      <c r="B29" s="171" t="s">
        <v>106</v>
      </c>
      <c r="C29" s="172" t="s">
        <v>107</v>
      </c>
      <c r="D29" s="173" t="s">
        <v>84</v>
      </c>
      <c r="E29" s="174">
        <v>19.579999999999998</v>
      </c>
      <c r="F29" s="206">
        <v>0</v>
      </c>
      <c r="G29" s="175">
        <f>E29*F29</f>
        <v>0</v>
      </c>
      <c r="O29" s="169">
        <v>2</v>
      </c>
      <c r="AA29" s="145">
        <v>1</v>
      </c>
      <c r="AB29" s="145">
        <v>1</v>
      </c>
      <c r="AC29" s="145">
        <v>1</v>
      </c>
      <c r="AZ29" s="145">
        <v>1</v>
      </c>
      <c r="BA29" s="145">
        <f>IF(AZ29=1,G29,0)</f>
        <v>0</v>
      </c>
      <c r="BB29" s="145">
        <f>IF(AZ29=2,G29,0)</f>
        <v>0</v>
      </c>
      <c r="BC29" s="145">
        <f>IF(AZ29=3,G29,0)</f>
        <v>0</v>
      </c>
      <c r="BD29" s="145">
        <f>IF(AZ29=4,G29,0)</f>
        <v>0</v>
      </c>
      <c r="BE29" s="145">
        <f>IF(AZ29=5,G29,0)</f>
        <v>0</v>
      </c>
      <c r="CA29" s="176">
        <v>1</v>
      </c>
      <c r="CB29" s="176">
        <v>1</v>
      </c>
      <c r="CZ29" s="145">
        <v>4.4139999999999999E-2</v>
      </c>
    </row>
    <row r="30" spans="1:104" x14ac:dyDescent="0.2">
      <c r="A30" s="177"/>
      <c r="B30" s="179"/>
      <c r="C30" s="232" t="s">
        <v>108</v>
      </c>
      <c r="D30" s="233"/>
      <c r="E30" s="180">
        <v>0</v>
      </c>
      <c r="F30" s="181"/>
      <c r="G30" s="182"/>
      <c r="M30" s="178" t="s">
        <v>108</v>
      </c>
      <c r="O30" s="169"/>
    </row>
    <row r="31" spans="1:104" x14ac:dyDescent="0.2">
      <c r="A31" s="177"/>
      <c r="B31" s="179"/>
      <c r="C31" s="232" t="s">
        <v>109</v>
      </c>
      <c r="D31" s="233"/>
      <c r="E31" s="180">
        <v>17.899999999999999</v>
      </c>
      <c r="F31" s="181"/>
      <c r="G31" s="182"/>
      <c r="M31" s="178" t="s">
        <v>109</v>
      </c>
      <c r="O31" s="169"/>
    </row>
    <row r="32" spans="1:104" x14ac:dyDescent="0.2">
      <c r="A32" s="177"/>
      <c r="B32" s="179"/>
      <c r="C32" s="232" t="s">
        <v>110</v>
      </c>
      <c r="D32" s="233"/>
      <c r="E32" s="180">
        <v>1.68</v>
      </c>
      <c r="F32" s="181"/>
      <c r="G32" s="182"/>
      <c r="M32" s="178" t="s">
        <v>110</v>
      </c>
      <c r="O32" s="169"/>
    </row>
    <row r="33" spans="1:104" x14ac:dyDescent="0.2">
      <c r="A33" s="170">
        <v>7</v>
      </c>
      <c r="B33" s="171" t="s">
        <v>111</v>
      </c>
      <c r="C33" s="172" t="s">
        <v>112</v>
      </c>
      <c r="D33" s="173" t="s">
        <v>84</v>
      </c>
      <c r="E33" s="174">
        <v>1.3825000000000001</v>
      </c>
      <c r="F33" s="206">
        <v>0</v>
      </c>
      <c r="G33" s="175">
        <f>E33*F33</f>
        <v>0</v>
      </c>
      <c r="O33" s="169">
        <v>2</v>
      </c>
      <c r="AA33" s="145">
        <v>1</v>
      </c>
      <c r="AB33" s="145">
        <v>1</v>
      </c>
      <c r="AC33" s="145">
        <v>1</v>
      </c>
      <c r="AZ33" s="145">
        <v>1</v>
      </c>
      <c r="BA33" s="145">
        <f>IF(AZ33=1,G33,0)</f>
        <v>0</v>
      </c>
      <c r="BB33" s="145">
        <f>IF(AZ33=2,G33,0)</f>
        <v>0</v>
      </c>
      <c r="BC33" s="145">
        <f>IF(AZ33=3,G33,0)</f>
        <v>0</v>
      </c>
      <c r="BD33" s="145">
        <f>IF(AZ33=4,G33,0)</f>
        <v>0</v>
      </c>
      <c r="BE33" s="145">
        <f>IF(AZ33=5,G33,0)</f>
        <v>0</v>
      </c>
      <c r="CA33" s="176">
        <v>1</v>
      </c>
      <c r="CB33" s="176">
        <v>1</v>
      </c>
      <c r="CZ33" s="145">
        <v>4.7660000000000001E-2</v>
      </c>
    </row>
    <row r="34" spans="1:104" x14ac:dyDescent="0.2">
      <c r="A34" s="177"/>
      <c r="B34" s="179"/>
      <c r="C34" s="232" t="s">
        <v>85</v>
      </c>
      <c r="D34" s="233"/>
      <c r="E34" s="180">
        <v>1.3825000000000001</v>
      </c>
      <c r="F34" s="181"/>
      <c r="G34" s="182"/>
      <c r="M34" s="178" t="s">
        <v>85</v>
      </c>
      <c r="O34" s="169"/>
    </row>
    <row r="35" spans="1:104" ht="22.5" x14ac:dyDescent="0.2">
      <c r="A35" s="170">
        <v>8</v>
      </c>
      <c r="B35" s="171" t="s">
        <v>113</v>
      </c>
      <c r="C35" s="172" t="s">
        <v>114</v>
      </c>
      <c r="D35" s="173" t="s">
        <v>84</v>
      </c>
      <c r="E35" s="174">
        <v>111.2577</v>
      </c>
      <c r="F35" s="206">
        <v>0</v>
      </c>
      <c r="G35" s="175">
        <f>E35*F35</f>
        <v>0</v>
      </c>
      <c r="O35" s="169">
        <v>2</v>
      </c>
      <c r="AA35" s="145">
        <v>12</v>
      </c>
      <c r="AB35" s="145">
        <v>0</v>
      </c>
      <c r="AC35" s="145">
        <v>101</v>
      </c>
      <c r="AZ35" s="145">
        <v>1</v>
      </c>
      <c r="BA35" s="145">
        <f>IF(AZ35=1,G35,0)</f>
        <v>0</v>
      </c>
      <c r="BB35" s="145">
        <f>IF(AZ35=2,G35,0)</f>
        <v>0</v>
      </c>
      <c r="BC35" s="145">
        <f>IF(AZ35=3,G35,0)</f>
        <v>0</v>
      </c>
      <c r="BD35" s="145">
        <f>IF(AZ35=4,G35,0)</f>
        <v>0</v>
      </c>
      <c r="BE35" s="145">
        <f>IF(AZ35=5,G35,0)</f>
        <v>0</v>
      </c>
      <c r="CA35" s="176">
        <v>12</v>
      </c>
      <c r="CB35" s="176">
        <v>0</v>
      </c>
      <c r="CZ35" s="145">
        <v>1.6129999999999999E-2</v>
      </c>
    </row>
    <row r="36" spans="1:104" x14ac:dyDescent="0.2">
      <c r="A36" s="177"/>
      <c r="B36" s="179"/>
      <c r="C36" s="232" t="s">
        <v>115</v>
      </c>
      <c r="D36" s="233"/>
      <c r="E36" s="180">
        <v>18.329999999999998</v>
      </c>
      <c r="F36" s="181"/>
      <c r="G36" s="182"/>
      <c r="M36" s="178" t="s">
        <v>115</v>
      </c>
      <c r="O36" s="169"/>
    </row>
    <row r="37" spans="1:104" x14ac:dyDescent="0.2">
      <c r="A37" s="177"/>
      <c r="B37" s="179"/>
      <c r="C37" s="232" t="s">
        <v>116</v>
      </c>
      <c r="D37" s="233"/>
      <c r="E37" s="180">
        <v>5.0472999999999999</v>
      </c>
      <c r="F37" s="181"/>
      <c r="G37" s="182"/>
      <c r="M37" s="178" t="s">
        <v>116</v>
      </c>
      <c r="O37" s="169"/>
    </row>
    <row r="38" spans="1:104" x14ac:dyDescent="0.2">
      <c r="A38" s="177"/>
      <c r="B38" s="179"/>
      <c r="C38" s="232" t="s">
        <v>117</v>
      </c>
      <c r="D38" s="233"/>
      <c r="E38" s="180">
        <v>38.695</v>
      </c>
      <c r="F38" s="181"/>
      <c r="G38" s="182"/>
      <c r="M38" s="178" t="s">
        <v>117</v>
      </c>
      <c r="O38" s="169"/>
    </row>
    <row r="39" spans="1:104" x14ac:dyDescent="0.2">
      <c r="A39" s="177"/>
      <c r="B39" s="179"/>
      <c r="C39" s="232" t="s">
        <v>118</v>
      </c>
      <c r="D39" s="233"/>
      <c r="E39" s="180">
        <v>49.185499999999998</v>
      </c>
      <c r="F39" s="181"/>
      <c r="G39" s="182"/>
      <c r="M39" s="178" t="s">
        <v>118</v>
      </c>
      <c r="O39" s="169"/>
    </row>
    <row r="40" spans="1:104" x14ac:dyDescent="0.2">
      <c r="A40" s="183"/>
      <c r="B40" s="184" t="s">
        <v>74</v>
      </c>
      <c r="C40" s="185" t="str">
        <f>CONCATENATE(B28," ",C28)</f>
        <v>61 Upravy povrchů vnitřní</v>
      </c>
      <c r="D40" s="186"/>
      <c r="E40" s="187"/>
      <c r="F40" s="188"/>
      <c r="G40" s="189">
        <f>SUM(G28:G39)</f>
        <v>0</v>
      </c>
      <c r="O40" s="169">
        <v>4</v>
      </c>
      <c r="BA40" s="190">
        <f>SUM(BA28:BA39)</f>
        <v>0</v>
      </c>
      <c r="BB40" s="190">
        <f>SUM(BB28:BB39)</f>
        <v>0</v>
      </c>
      <c r="BC40" s="190">
        <f>SUM(BC28:BC39)</f>
        <v>0</v>
      </c>
      <c r="BD40" s="190">
        <f>SUM(BD28:BD39)</f>
        <v>0</v>
      </c>
      <c r="BE40" s="190">
        <f>SUM(BE28:BE39)</f>
        <v>0</v>
      </c>
    </row>
    <row r="41" spans="1:104" x14ac:dyDescent="0.2">
      <c r="A41" s="162" t="s">
        <v>72</v>
      </c>
      <c r="B41" s="163" t="s">
        <v>119</v>
      </c>
      <c r="C41" s="164" t="s">
        <v>120</v>
      </c>
      <c r="D41" s="165"/>
      <c r="E41" s="166"/>
      <c r="F41" s="166"/>
      <c r="G41" s="167"/>
      <c r="H41" s="168"/>
      <c r="I41" s="168"/>
      <c r="O41" s="169">
        <v>1</v>
      </c>
    </row>
    <row r="42" spans="1:104" x14ac:dyDescent="0.2">
      <c r="A42" s="170">
        <v>9</v>
      </c>
      <c r="B42" s="171" t="s">
        <v>121</v>
      </c>
      <c r="C42" s="172" t="s">
        <v>122</v>
      </c>
      <c r="D42" s="173" t="s">
        <v>84</v>
      </c>
      <c r="E42" s="174">
        <v>39.229999999999997</v>
      </c>
      <c r="F42" s="206">
        <v>0</v>
      </c>
      <c r="G42" s="175">
        <f>E42*F42</f>
        <v>0</v>
      </c>
      <c r="O42" s="169">
        <v>2</v>
      </c>
      <c r="AA42" s="145">
        <v>1</v>
      </c>
      <c r="AB42" s="145">
        <v>1</v>
      </c>
      <c r="AC42" s="145">
        <v>1</v>
      </c>
      <c r="AZ42" s="145">
        <v>1</v>
      </c>
      <c r="BA42" s="145">
        <f>IF(AZ42=1,G42,0)</f>
        <v>0</v>
      </c>
      <c r="BB42" s="145">
        <f>IF(AZ42=2,G42,0)</f>
        <v>0</v>
      </c>
      <c r="BC42" s="145">
        <f>IF(AZ42=3,G42,0)</f>
        <v>0</v>
      </c>
      <c r="BD42" s="145">
        <f>IF(AZ42=4,G42,0)</f>
        <v>0</v>
      </c>
      <c r="BE42" s="145">
        <f>IF(AZ42=5,G42,0)</f>
        <v>0</v>
      </c>
      <c r="CA42" s="176">
        <v>1</v>
      </c>
      <c r="CB42" s="176">
        <v>1</v>
      </c>
      <c r="CZ42" s="145">
        <v>5.1150000000000001E-2</v>
      </c>
    </row>
    <row r="43" spans="1:104" x14ac:dyDescent="0.2">
      <c r="A43" s="177"/>
      <c r="B43" s="179"/>
      <c r="C43" s="232" t="s">
        <v>95</v>
      </c>
      <c r="D43" s="233"/>
      <c r="E43" s="180">
        <v>0</v>
      </c>
      <c r="F43" s="181"/>
      <c r="G43" s="182"/>
      <c r="M43" s="178" t="s">
        <v>95</v>
      </c>
      <c r="O43" s="169"/>
    </row>
    <row r="44" spans="1:104" x14ac:dyDescent="0.2">
      <c r="A44" s="177"/>
      <c r="B44" s="179"/>
      <c r="C44" s="232" t="s">
        <v>101</v>
      </c>
      <c r="D44" s="233"/>
      <c r="E44" s="180">
        <v>5</v>
      </c>
      <c r="F44" s="181"/>
      <c r="G44" s="182"/>
      <c r="M44" s="178" t="s">
        <v>101</v>
      </c>
      <c r="O44" s="169"/>
    </row>
    <row r="45" spans="1:104" x14ac:dyDescent="0.2">
      <c r="A45" s="177"/>
      <c r="B45" s="179"/>
      <c r="C45" s="232" t="s">
        <v>102</v>
      </c>
      <c r="D45" s="233"/>
      <c r="E45" s="180">
        <v>12.9</v>
      </c>
      <c r="F45" s="181"/>
      <c r="G45" s="182"/>
      <c r="M45" s="178" t="s">
        <v>102</v>
      </c>
      <c r="O45" s="169"/>
    </row>
    <row r="46" spans="1:104" x14ac:dyDescent="0.2">
      <c r="A46" s="177"/>
      <c r="B46" s="179"/>
      <c r="C46" s="232" t="s">
        <v>103</v>
      </c>
      <c r="D46" s="233"/>
      <c r="E46" s="180">
        <v>20.8</v>
      </c>
      <c r="F46" s="181"/>
      <c r="G46" s="182"/>
      <c r="M46" s="178" t="s">
        <v>103</v>
      </c>
      <c r="O46" s="169"/>
    </row>
    <row r="47" spans="1:104" x14ac:dyDescent="0.2">
      <c r="A47" s="177"/>
      <c r="B47" s="179"/>
      <c r="C47" s="232" t="s">
        <v>123</v>
      </c>
      <c r="D47" s="233"/>
      <c r="E47" s="180">
        <v>0.53</v>
      </c>
      <c r="F47" s="181"/>
      <c r="G47" s="182"/>
      <c r="M47" s="178" t="s">
        <v>123</v>
      </c>
      <c r="O47" s="169"/>
    </row>
    <row r="48" spans="1:104" x14ac:dyDescent="0.2">
      <c r="A48" s="183"/>
      <c r="B48" s="184" t="s">
        <v>74</v>
      </c>
      <c r="C48" s="185" t="str">
        <f>CONCATENATE(B41," ",C41)</f>
        <v>63 Podlahy a podlahové konstrukce</v>
      </c>
      <c r="D48" s="186"/>
      <c r="E48" s="187"/>
      <c r="F48" s="188"/>
      <c r="G48" s="189">
        <f>SUM(G41:G47)</f>
        <v>0</v>
      </c>
      <c r="O48" s="169">
        <v>4</v>
      </c>
      <c r="BA48" s="190">
        <f>SUM(BA41:BA47)</f>
        <v>0</v>
      </c>
      <c r="BB48" s="190">
        <f>SUM(BB41:BB47)</f>
        <v>0</v>
      </c>
      <c r="BC48" s="190">
        <f>SUM(BC41:BC47)</f>
        <v>0</v>
      </c>
      <c r="BD48" s="190">
        <f>SUM(BD41:BD47)</f>
        <v>0</v>
      </c>
      <c r="BE48" s="190">
        <f>SUM(BE41:BE47)</f>
        <v>0</v>
      </c>
    </row>
    <row r="49" spans="1:104" x14ac:dyDescent="0.2">
      <c r="A49" s="162" t="s">
        <v>72</v>
      </c>
      <c r="B49" s="163" t="s">
        <v>124</v>
      </c>
      <c r="C49" s="164" t="s">
        <v>125</v>
      </c>
      <c r="D49" s="165"/>
      <c r="E49" s="166"/>
      <c r="F49" s="166"/>
      <c r="G49" s="167"/>
      <c r="H49" s="168"/>
      <c r="I49" s="168"/>
      <c r="O49" s="169">
        <v>1</v>
      </c>
    </row>
    <row r="50" spans="1:104" ht="22.5" x14ac:dyDescent="0.2">
      <c r="A50" s="170">
        <v>10</v>
      </c>
      <c r="B50" s="171" t="s">
        <v>126</v>
      </c>
      <c r="C50" s="172" t="s">
        <v>127</v>
      </c>
      <c r="D50" s="173" t="s">
        <v>128</v>
      </c>
      <c r="E50" s="174">
        <v>1</v>
      </c>
      <c r="F50" s="206">
        <v>0</v>
      </c>
      <c r="G50" s="175">
        <f>E50*F50</f>
        <v>0</v>
      </c>
      <c r="O50" s="169">
        <v>2</v>
      </c>
      <c r="AA50" s="145">
        <v>1</v>
      </c>
      <c r="AB50" s="145">
        <v>1</v>
      </c>
      <c r="AC50" s="145">
        <v>1</v>
      </c>
      <c r="AZ50" s="145">
        <v>1</v>
      </c>
      <c r="BA50" s="145">
        <f>IF(AZ50=1,G50,0)</f>
        <v>0</v>
      </c>
      <c r="BB50" s="145">
        <f>IF(AZ50=2,G50,0)</f>
        <v>0</v>
      </c>
      <c r="BC50" s="145">
        <f>IF(AZ50=3,G50,0)</f>
        <v>0</v>
      </c>
      <c r="BD50" s="145">
        <f>IF(AZ50=4,G50,0)</f>
        <v>0</v>
      </c>
      <c r="BE50" s="145">
        <f>IF(AZ50=5,G50,0)</f>
        <v>0</v>
      </c>
      <c r="CA50" s="176">
        <v>1</v>
      </c>
      <c r="CB50" s="176">
        <v>1</v>
      </c>
      <c r="CZ50" s="145">
        <v>3.0550000000000001E-2</v>
      </c>
    </row>
    <row r="51" spans="1:104" ht="22.5" x14ac:dyDescent="0.2">
      <c r="A51" s="170">
        <v>11</v>
      </c>
      <c r="B51" s="171" t="s">
        <v>129</v>
      </c>
      <c r="C51" s="172" t="s">
        <v>130</v>
      </c>
      <c r="D51" s="173" t="s">
        <v>89</v>
      </c>
      <c r="E51" s="174">
        <v>4.3</v>
      </c>
      <c r="F51" s="206">
        <v>0</v>
      </c>
      <c r="G51" s="175">
        <f>E51*F51</f>
        <v>0</v>
      </c>
      <c r="O51" s="169">
        <v>2</v>
      </c>
      <c r="AA51" s="145">
        <v>1</v>
      </c>
      <c r="AB51" s="145">
        <v>1</v>
      </c>
      <c r="AC51" s="145">
        <v>1</v>
      </c>
      <c r="AZ51" s="145">
        <v>1</v>
      </c>
      <c r="BA51" s="145">
        <f>IF(AZ51=1,G51,0)</f>
        <v>0</v>
      </c>
      <c r="BB51" s="145">
        <f>IF(AZ51=2,G51,0)</f>
        <v>0</v>
      </c>
      <c r="BC51" s="145">
        <f>IF(AZ51=3,G51,0)</f>
        <v>0</v>
      </c>
      <c r="BD51" s="145">
        <f>IF(AZ51=4,G51,0)</f>
        <v>0</v>
      </c>
      <c r="BE51" s="145">
        <f>IF(AZ51=5,G51,0)</f>
        <v>0</v>
      </c>
      <c r="CA51" s="176">
        <v>1</v>
      </c>
      <c r="CB51" s="176">
        <v>1</v>
      </c>
      <c r="CZ51" s="145">
        <v>6.1599999999999997E-3</v>
      </c>
    </row>
    <row r="52" spans="1:104" x14ac:dyDescent="0.2">
      <c r="A52" s="177"/>
      <c r="B52" s="179"/>
      <c r="C52" s="232" t="s">
        <v>131</v>
      </c>
      <c r="D52" s="233"/>
      <c r="E52" s="180">
        <v>4.3</v>
      </c>
      <c r="F52" s="181"/>
      <c r="G52" s="182"/>
      <c r="M52" s="178" t="s">
        <v>131</v>
      </c>
      <c r="O52" s="169"/>
    </row>
    <row r="53" spans="1:104" ht="22.5" x14ac:dyDescent="0.2">
      <c r="A53" s="170">
        <v>12</v>
      </c>
      <c r="B53" s="171" t="s">
        <v>132</v>
      </c>
      <c r="C53" s="172" t="s">
        <v>133</v>
      </c>
      <c r="D53" s="173" t="s">
        <v>128</v>
      </c>
      <c r="E53" s="174">
        <v>2</v>
      </c>
      <c r="F53" s="206">
        <v>0</v>
      </c>
      <c r="G53" s="175">
        <f>E53*F53</f>
        <v>0</v>
      </c>
      <c r="O53" s="169">
        <v>2</v>
      </c>
      <c r="AA53" s="145">
        <v>12</v>
      </c>
      <c r="AB53" s="145">
        <v>0</v>
      </c>
      <c r="AC53" s="145">
        <v>123</v>
      </c>
      <c r="AZ53" s="145">
        <v>1</v>
      </c>
      <c r="BA53" s="145">
        <f>IF(AZ53=1,G53,0)</f>
        <v>0</v>
      </c>
      <c r="BB53" s="145">
        <f>IF(AZ53=2,G53,0)</f>
        <v>0</v>
      </c>
      <c r="BC53" s="145">
        <f>IF(AZ53=3,G53,0)</f>
        <v>0</v>
      </c>
      <c r="BD53" s="145">
        <f>IF(AZ53=4,G53,0)</f>
        <v>0</v>
      </c>
      <c r="BE53" s="145">
        <f>IF(AZ53=5,G53,0)</f>
        <v>0</v>
      </c>
      <c r="CA53" s="176">
        <v>12</v>
      </c>
      <c r="CB53" s="176">
        <v>0</v>
      </c>
      <c r="CZ53" s="145">
        <v>0.16200000000000001</v>
      </c>
    </row>
    <row r="54" spans="1:104" ht="22.5" x14ac:dyDescent="0.2">
      <c r="A54" s="170">
        <v>13</v>
      </c>
      <c r="B54" s="171" t="s">
        <v>134</v>
      </c>
      <c r="C54" s="172" t="s">
        <v>135</v>
      </c>
      <c r="D54" s="173" t="s">
        <v>128</v>
      </c>
      <c r="E54" s="174">
        <v>1</v>
      </c>
      <c r="F54" s="206">
        <v>0</v>
      </c>
      <c r="G54" s="175">
        <f>E54*F54</f>
        <v>0</v>
      </c>
      <c r="O54" s="169">
        <v>2</v>
      </c>
      <c r="AA54" s="145">
        <v>12</v>
      </c>
      <c r="AB54" s="145">
        <v>0</v>
      </c>
      <c r="AC54" s="145">
        <v>124</v>
      </c>
      <c r="AZ54" s="145">
        <v>1</v>
      </c>
      <c r="BA54" s="145">
        <f>IF(AZ54=1,G54,0)</f>
        <v>0</v>
      </c>
      <c r="BB54" s="145">
        <f>IF(AZ54=2,G54,0)</f>
        <v>0</v>
      </c>
      <c r="BC54" s="145">
        <f>IF(AZ54=3,G54,0)</f>
        <v>0</v>
      </c>
      <c r="BD54" s="145">
        <f>IF(AZ54=4,G54,0)</f>
        <v>0</v>
      </c>
      <c r="BE54" s="145">
        <f>IF(AZ54=5,G54,0)</f>
        <v>0</v>
      </c>
      <c r="CA54" s="176">
        <v>12</v>
      </c>
      <c r="CB54" s="176">
        <v>0</v>
      </c>
      <c r="CZ54" s="145">
        <v>0.1047</v>
      </c>
    </row>
    <row r="55" spans="1:104" x14ac:dyDescent="0.2">
      <c r="A55" s="183"/>
      <c r="B55" s="184" t="s">
        <v>74</v>
      </c>
      <c r="C55" s="185" t="str">
        <f>CONCATENATE(B49," ",C49)</f>
        <v>64 Výplně otvorů</v>
      </c>
      <c r="D55" s="186"/>
      <c r="E55" s="187"/>
      <c r="F55" s="188"/>
      <c r="G55" s="189">
        <f>SUM(G49:G54)</f>
        <v>0</v>
      </c>
      <c r="O55" s="169">
        <v>4</v>
      </c>
      <c r="BA55" s="190">
        <f>SUM(BA49:BA54)</f>
        <v>0</v>
      </c>
      <c r="BB55" s="190">
        <f>SUM(BB49:BB54)</f>
        <v>0</v>
      </c>
      <c r="BC55" s="190">
        <f>SUM(BC49:BC54)</f>
        <v>0</v>
      </c>
      <c r="BD55" s="190">
        <f>SUM(BD49:BD54)</f>
        <v>0</v>
      </c>
      <c r="BE55" s="190">
        <f>SUM(BE49:BE54)</f>
        <v>0</v>
      </c>
    </row>
    <row r="56" spans="1:104" x14ac:dyDescent="0.2">
      <c r="A56" s="162" t="s">
        <v>72</v>
      </c>
      <c r="B56" s="163" t="s">
        <v>136</v>
      </c>
      <c r="C56" s="164" t="s">
        <v>137</v>
      </c>
      <c r="D56" s="165"/>
      <c r="E56" s="166"/>
      <c r="F56" s="166"/>
      <c r="G56" s="167"/>
      <c r="H56" s="168"/>
      <c r="I56" s="168"/>
      <c r="O56" s="169">
        <v>1</v>
      </c>
    </row>
    <row r="57" spans="1:104" x14ac:dyDescent="0.2">
      <c r="A57" s="170">
        <v>14</v>
      </c>
      <c r="B57" s="171" t="s">
        <v>138</v>
      </c>
      <c r="C57" s="172" t="s">
        <v>139</v>
      </c>
      <c r="D57" s="173" t="s">
        <v>140</v>
      </c>
      <c r="E57" s="174">
        <v>8</v>
      </c>
      <c r="F57" s="206">
        <v>0</v>
      </c>
      <c r="G57" s="175">
        <f>E57*F57</f>
        <v>0</v>
      </c>
      <c r="O57" s="169">
        <v>2</v>
      </c>
      <c r="AA57" s="145">
        <v>1</v>
      </c>
      <c r="AB57" s="145">
        <v>1</v>
      </c>
      <c r="AC57" s="145">
        <v>1</v>
      </c>
      <c r="AZ57" s="145">
        <v>1</v>
      </c>
      <c r="BA57" s="145">
        <f>IF(AZ57=1,G57,0)</f>
        <v>0</v>
      </c>
      <c r="BB57" s="145">
        <f>IF(AZ57=2,G57,0)</f>
        <v>0</v>
      </c>
      <c r="BC57" s="145">
        <f>IF(AZ57=3,G57,0)</f>
        <v>0</v>
      </c>
      <c r="BD57" s="145">
        <f>IF(AZ57=4,G57,0)</f>
        <v>0</v>
      </c>
      <c r="BE57" s="145">
        <f>IF(AZ57=5,G57,0)</f>
        <v>0</v>
      </c>
      <c r="CA57" s="176">
        <v>1</v>
      </c>
      <c r="CB57" s="176">
        <v>1</v>
      </c>
      <c r="CZ57" s="145">
        <v>0</v>
      </c>
    </row>
    <row r="58" spans="1:104" x14ac:dyDescent="0.2">
      <c r="A58" s="177"/>
      <c r="B58" s="179"/>
      <c r="C58" s="232" t="s">
        <v>141</v>
      </c>
      <c r="D58" s="233"/>
      <c r="E58" s="180">
        <v>8</v>
      </c>
      <c r="F58" s="181"/>
      <c r="G58" s="182"/>
      <c r="M58" s="178" t="s">
        <v>141</v>
      </c>
      <c r="O58" s="169"/>
    </row>
    <row r="59" spans="1:104" x14ac:dyDescent="0.2">
      <c r="A59" s="177"/>
      <c r="B59" s="179"/>
      <c r="C59" s="232" t="s">
        <v>142</v>
      </c>
      <c r="D59" s="233"/>
      <c r="E59" s="180">
        <v>0</v>
      </c>
      <c r="F59" s="181"/>
      <c r="G59" s="182"/>
      <c r="M59" s="178" t="s">
        <v>142</v>
      </c>
      <c r="O59" s="169"/>
    </row>
    <row r="60" spans="1:104" x14ac:dyDescent="0.2">
      <c r="A60" s="170">
        <v>15</v>
      </c>
      <c r="B60" s="171" t="s">
        <v>143</v>
      </c>
      <c r="C60" s="172" t="s">
        <v>144</v>
      </c>
      <c r="D60" s="173" t="s">
        <v>84</v>
      </c>
      <c r="E60" s="174">
        <v>50.2</v>
      </c>
      <c r="F60" s="206">
        <v>0</v>
      </c>
      <c r="G60" s="175">
        <f>E60*F60</f>
        <v>0</v>
      </c>
      <c r="O60" s="169">
        <v>2</v>
      </c>
      <c r="AA60" s="145">
        <v>1</v>
      </c>
      <c r="AB60" s="145">
        <v>1</v>
      </c>
      <c r="AC60" s="145">
        <v>1</v>
      </c>
      <c r="AZ60" s="145">
        <v>1</v>
      </c>
      <c r="BA60" s="145">
        <f>IF(AZ60=1,G60,0)</f>
        <v>0</v>
      </c>
      <c r="BB60" s="145">
        <f>IF(AZ60=2,G60,0)</f>
        <v>0</v>
      </c>
      <c r="BC60" s="145">
        <f>IF(AZ60=3,G60,0)</f>
        <v>0</v>
      </c>
      <c r="BD60" s="145">
        <f>IF(AZ60=4,G60,0)</f>
        <v>0</v>
      </c>
      <c r="BE60" s="145">
        <f>IF(AZ60=5,G60,0)</f>
        <v>0</v>
      </c>
      <c r="CA60" s="176">
        <v>1</v>
      </c>
      <c r="CB60" s="176">
        <v>1</v>
      </c>
      <c r="CZ60" s="145">
        <v>4.0000000000000003E-5</v>
      </c>
    </row>
    <row r="61" spans="1:104" x14ac:dyDescent="0.2">
      <c r="A61" s="177"/>
      <c r="B61" s="179"/>
      <c r="C61" s="232" t="s">
        <v>145</v>
      </c>
      <c r="D61" s="233"/>
      <c r="E61" s="180">
        <v>0</v>
      </c>
      <c r="F61" s="181"/>
      <c r="G61" s="182"/>
      <c r="M61" s="178" t="s">
        <v>145</v>
      </c>
      <c r="O61" s="169"/>
    </row>
    <row r="62" spans="1:104" x14ac:dyDescent="0.2">
      <c r="A62" s="177"/>
      <c r="B62" s="179"/>
      <c r="C62" s="232" t="s">
        <v>146</v>
      </c>
      <c r="D62" s="233"/>
      <c r="E62" s="180">
        <v>5</v>
      </c>
      <c r="F62" s="181"/>
      <c r="G62" s="182"/>
      <c r="M62" s="178" t="s">
        <v>146</v>
      </c>
      <c r="O62" s="169"/>
    </row>
    <row r="63" spans="1:104" x14ac:dyDescent="0.2">
      <c r="A63" s="177"/>
      <c r="B63" s="179"/>
      <c r="C63" s="232" t="s">
        <v>96</v>
      </c>
      <c r="D63" s="233"/>
      <c r="E63" s="180">
        <v>5.0999999999999996</v>
      </c>
      <c r="F63" s="181"/>
      <c r="G63" s="182"/>
      <c r="M63" s="178" t="s">
        <v>96</v>
      </c>
      <c r="O63" s="169"/>
    </row>
    <row r="64" spans="1:104" x14ac:dyDescent="0.2">
      <c r="A64" s="177"/>
      <c r="B64" s="179"/>
      <c r="C64" s="232" t="s">
        <v>102</v>
      </c>
      <c r="D64" s="233"/>
      <c r="E64" s="180">
        <v>12.9</v>
      </c>
      <c r="F64" s="181"/>
      <c r="G64" s="182"/>
      <c r="M64" s="178" t="s">
        <v>102</v>
      </c>
      <c r="O64" s="169"/>
    </row>
    <row r="65" spans="1:104" x14ac:dyDescent="0.2">
      <c r="A65" s="177"/>
      <c r="B65" s="179"/>
      <c r="C65" s="232" t="s">
        <v>103</v>
      </c>
      <c r="D65" s="233"/>
      <c r="E65" s="180">
        <v>20.8</v>
      </c>
      <c r="F65" s="181"/>
      <c r="G65" s="182"/>
      <c r="M65" s="178" t="s">
        <v>103</v>
      </c>
      <c r="O65" s="169"/>
    </row>
    <row r="66" spans="1:104" x14ac:dyDescent="0.2">
      <c r="A66" s="177"/>
      <c r="B66" s="179"/>
      <c r="C66" s="232" t="s">
        <v>147</v>
      </c>
      <c r="D66" s="233"/>
      <c r="E66" s="180">
        <v>6.4</v>
      </c>
      <c r="F66" s="181"/>
      <c r="G66" s="182"/>
      <c r="M66" s="178" t="s">
        <v>147</v>
      </c>
      <c r="O66" s="169"/>
    </row>
    <row r="67" spans="1:104" x14ac:dyDescent="0.2">
      <c r="A67" s="170">
        <v>16</v>
      </c>
      <c r="B67" s="171" t="s">
        <v>148</v>
      </c>
      <c r="C67" s="172" t="s">
        <v>149</v>
      </c>
      <c r="D67" s="173" t="s">
        <v>150</v>
      </c>
      <c r="E67" s="174">
        <v>1</v>
      </c>
      <c r="F67" s="206">
        <v>0</v>
      </c>
      <c r="G67" s="175">
        <f>E67*F67</f>
        <v>0</v>
      </c>
      <c r="O67" s="169">
        <v>2</v>
      </c>
      <c r="AA67" s="145">
        <v>12</v>
      </c>
      <c r="AB67" s="145">
        <v>0</v>
      </c>
      <c r="AC67" s="145">
        <v>8</v>
      </c>
      <c r="AZ67" s="145">
        <v>1</v>
      </c>
      <c r="BA67" s="145">
        <f>IF(AZ67=1,G67,0)</f>
        <v>0</v>
      </c>
      <c r="BB67" s="145">
        <f>IF(AZ67=2,G67,0)</f>
        <v>0</v>
      </c>
      <c r="BC67" s="145">
        <f>IF(AZ67=3,G67,0)</f>
        <v>0</v>
      </c>
      <c r="BD67" s="145">
        <f>IF(AZ67=4,G67,0)</f>
        <v>0</v>
      </c>
      <c r="BE67" s="145">
        <f>IF(AZ67=5,G67,0)</f>
        <v>0</v>
      </c>
      <c r="CA67" s="176">
        <v>12</v>
      </c>
      <c r="CB67" s="176">
        <v>0</v>
      </c>
      <c r="CZ67" s="145">
        <v>0</v>
      </c>
    </row>
    <row r="68" spans="1:104" x14ac:dyDescent="0.2">
      <c r="A68" s="183"/>
      <c r="B68" s="184" t="s">
        <v>74</v>
      </c>
      <c r="C68" s="185" t="str">
        <f>CONCATENATE(B56," ",C56)</f>
        <v>95 Dokončovací konstrukce na pozemních stavbách</v>
      </c>
      <c r="D68" s="186"/>
      <c r="E68" s="187"/>
      <c r="F68" s="188"/>
      <c r="G68" s="189">
        <f>SUM(G56:G67)</f>
        <v>0</v>
      </c>
      <c r="O68" s="169">
        <v>4</v>
      </c>
      <c r="BA68" s="190">
        <f>SUM(BA56:BA67)</f>
        <v>0</v>
      </c>
      <c r="BB68" s="190">
        <f>SUM(BB56:BB67)</f>
        <v>0</v>
      </c>
      <c r="BC68" s="190">
        <f>SUM(BC56:BC67)</f>
        <v>0</v>
      </c>
      <c r="BD68" s="190">
        <f>SUM(BD56:BD67)</f>
        <v>0</v>
      </c>
      <c r="BE68" s="190">
        <f>SUM(BE56:BE67)</f>
        <v>0</v>
      </c>
    </row>
    <row r="69" spans="1:104" x14ac:dyDescent="0.2">
      <c r="A69" s="162" t="s">
        <v>72</v>
      </c>
      <c r="B69" s="163" t="s">
        <v>151</v>
      </c>
      <c r="C69" s="164" t="s">
        <v>152</v>
      </c>
      <c r="D69" s="165"/>
      <c r="E69" s="166"/>
      <c r="F69" s="166"/>
      <c r="G69" s="167"/>
      <c r="H69" s="168"/>
      <c r="I69" s="168"/>
      <c r="O69" s="169">
        <v>1</v>
      </c>
    </row>
    <row r="70" spans="1:104" x14ac:dyDescent="0.2">
      <c r="A70" s="170">
        <v>17</v>
      </c>
      <c r="B70" s="171" t="s">
        <v>153</v>
      </c>
      <c r="C70" s="172" t="s">
        <v>154</v>
      </c>
      <c r="D70" s="173" t="s">
        <v>84</v>
      </c>
      <c r="E70" s="174">
        <v>39.799999999999997</v>
      </c>
      <c r="F70" s="206">
        <v>0</v>
      </c>
      <c r="G70" s="175">
        <f>E70*F70</f>
        <v>0</v>
      </c>
      <c r="O70" s="169">
        <v>2</v>
      </c>
      <c r="AA70" s="145">
        <v>1</v>
      </c>
      <c r="AB70" s="145">
        <v>7</v>
      </c>
      <c r="AC70" s="145">
        <v>7</v>
      </c>
      <c r="AZ70" s="145">
        <v>1</v>
      </c>
      <c r="BA70" s="145">
        <f>IF(AZ70=1,G70,0)</f>
        <v>0</v>
      </c>
      <c r="BB70" s="145">
        <f>IF(AZ70=2,G70,0)</f>
        <v>0</v>
      </c>
      <c r="BC70" s="145">
        <f>IF(AZ70=3,G70,0)</f>
        <v>0</v>
      </c>
      <c r="BD70" s="145">
        <f>IF(AZ70=4,G70,0)</f>
        <v>0</v>
      </c>
      <c r="BE70" s="145">
        <f>IF(AZ70=5,G70,0)</f>
        <v>0</v>
      </c>
      <c r="CA70" s="176">
        <v>1</v>
      </c>
      <c r="CB70" s="176">
        <v>7</v>
      </c>
      <c r="CZ70" s="145">
        <v>0</v>
      </c>
    </row>
    <row r="71" spans="1:104" x14ac:dyDescent="0.2">
      <c r="A71" s="177"/>
      <c r="B71" s="179"/>
      <c r="C71" s="232" t="s">
        <v>155</v>
      </c>
      <c r="D71" s="233"/>
      <c r="E71" s="180">
        <v>6.1</v>
      </c>
      <c r="F71" s="181"/>
      <c r="G71" s="182"/>
      <c r="M71" s="178" t="s">
        <v>155</v>
      </c>
      <c r="O71" s="169"/>
    </row>
    <row r="72" spans="1:104" x14ac:dyDescent="0.2">
      <c r="A72" s="177"/>
      <c r="B72" s="179"/>
      <c r="C72" s="232" t="s">
        <v>156</v>
      </c>
      <c r="D72" s="233"/>
      <c r="E72" s="180">
        <v>12.9</v>
      </c>
      <c r="F72" s="181"/>
      <c r="G72" s="182"/>
      <c r="M72" s="178" t="s">
        <v>156</v>
      </c>
      <c r="O72" s="169"/>
    </row>
    <row r="73" spans="1:104" x14ac:dyDescent="0.2">
      <c r="A73" s="177"/>
      <c r="B73" s="179"/>
      <c r="C73" s="232" t="s">
        <v>157</v>
      </c>
      <c r="D73" s="233"/>
      <c r="E73" s="180">
        <v>20.8</v>
      </c>
      <c r="F73" s="181"/>
      <c r="G73" s="182"/>
      <c r="M73" s="178" t="s">
        <v>157</v>
      </c>
      <c r="O73" s="169"/>
    </row>
    <row r="74" spans="1:104" x14ac:dyDescent="0.2">
      <c r="A74" s="170">
        <v>18</v>
      </c>
      <c r="B74" s="171" t="s">
        <v>158</v>
      </c>
      <c r="C74" s="172" t="s">
        <v>159</v>
      </c>
      <c r="D74" s="173" t="s">
        <v>128</v>
      </c>
      <c r="E74" s="174">
        <v>3</v>
      </c>
      <c r="F74" s="206">
        <v>0</v>
      </c>
      <c r="G74" s="175">
        <f>E74*F74</f>
        <v>0</v>
      </c>
      <c r="O74" s="169">
        <v>2</v>
      </c>
      <c r="AA74" s="145">
        <v>1</v>
      </c>
      <c r="AB74" s="145">
        <v>7</v>
      </c>
      <c r="AC74" s="145">
        <v>7</v>
      </c>
      <c r="AZ74" s="145">
        <v>1</v>
      </c>
      <c r="BA74" s="145">
        <f>IF(AZ74=1,G74,0)</f>
        <v>0</v>
      </c>
      <c r="BB74" s="145">
        <f>IF(AZ74=2,G74,0)</f>
        <v>0</v>
      </c>
      <c r="BC74" s="145">
        <f>IF(AZ74=3,G74,0)</f>
        <v>0</v>
      </c>
      <c r="BD74" s="145">
        <f>IF(AZ74=4,G74,0)</f>
        <v>0</v>
      </c>
      <c r="BE74" s="145">
        <f>IF(AZ74=5,G74,0)</f>
        <v>0</v>
      </c>
      <c r="CA74" s="176">
        <v>1</v>
      </c>
      <c r="CB74" s="176">
        <v>7</v>
      </c>
      <c r="CZ74" s="145">
        <v>0</v>
      </c>
    </row>
    <row r="75" spans="1:104" x14ac:dyDescent="0.2">
      <c r="A75" s="170">
        <v>19</v>
      </c>
      <c r="B75" s="171" t="s">
        <v>160</v>
      </c>
      <c r="C75" s="172" t="s">
        <v>161</v>
      </c>
      <c r="D75" s="173" t="s">
        <v>89</v>
      </c>
      <c r="E75" s="174">
        <v>1.8</v>
      </c>
      <c r="F75" s="206">
        <v>0</v>
      </c>
      <c r="G75" s="175">
        <f>E75*F75</f>
        <v>0</v>
      </c>
      <c r="O75" s="169">
        <v>2</v>
      </c>
      <c r="AA75" s="145">
        <v>1</v>
      </c>
      <c r="AB75" s="145">
        <v>7</v>
      </c>
      <c r="AC75" s="145">
        <v>7</v>
      </c>
      <c r="AZ75" s="145">
        <v>1</v>
      </c>
      <c r="BA75" s="145">
        <f>IF(AZ75=1,G75,0)</f>
        <v>0</v>
      </c>
      <c r="BB75" s="145">
        <f>IF(AZ75=2,G75,0)</f>
        <v>0</v>
      </c>
      <c r="BC75" s="145">
        <f>IF(AZ75=3,G75,0)</f>
        <v>0</v>
      </c>
      <c r="BD75" s="145">
        <f>IF(AZ75=4,G75,0)</f>
        <v>0</v>
      </c>
      <c r="BE75" s="145">
        <f>IF(AZ75=5,G75,0)</f>
        <v>0</v>
      </c>
      <c r="CA75" s="176">
        <v>1</v>
      </c>
      <c r="CB75" s="176">
        <v>7</v>
      </c>
      <c r="CZ75" s="145">
        <v>0</v>
      </c>
    </row>
    <row r="76" spans="1:104" x14ac:dyDescent="0.2">
      <c r="A76" s="170">
        <v>20</v>
      </c>
      <c r="B76" s="171" t="s">
        <v>162</v>
      </c>
      <c r="C76" s="172" t="s">
        <v>163</v>
      </c>
      <c r="D76" s="173" t="s">
        <v>89</v>
      </c>
      <c r="E76" s="174">
        <v>5.1449999999999996</v>
      </c>
      <c r="F76" s="206">
        <v>0</v>
      </c>
      <c r="G76" s="175">
        <f>E76*F76</f>
        <v>0</v>
      </c>
      <c r="O76" s="169">
        <v>2</v>
      </c>
      <c r="AA76" s="145">
        <v>1</v>
      </c>
      <c r="AB76" s="145">
        <v>7</v>
      </c>
      <c r="AC76" s="145">
        <v>7</v>
      </c>
      <c r="AZ76" s="145">
        <v>1</v>
      </c>
      <c r="BA76" s="145">
        <f>IF(AZ76=1,G76,0)</f>
        <v>0</v>
      </c>
      <c r="BB76" s="145">
        <f>IF(AZ76=2,G76,0)</f>
        <v>0</v>
      </c>
      <c r="BC76" s="145">
        <f>IF(AZ76=3,G76,0)</f>
        <v>0</v>
      </c>
      <c r="BD76" s="145">
        <f>IF(AZ76=4,G76,0)</f>
        <v>0</v>
      </c>
      <c r="BE76" s="145">
        <f>IF(AZ76=5,G76,0)</f>
        <v>0</v>
      </c>
      <c r="CA76" s="176">
        <v>1</v>
      </c>
      <c r="CB76" s="176">
        <v>7</v>
      </c>
      <c r="CZ76" s="145">
        <v>0</v>
      </c>
    </row>
    <row r="77" spans="1:104" x14ac:dyDescent="0.2">
      <c r="A77" s="177"/>
      <c r="B77" s="179"/>
      <c r="C77" s="232" t="s">
        <v>164</v>
      </c>
      <c r="D77" s="233"/>
      <c r="E77" s="180">
        <v>5.1449999999999996</v>
      </c>
      <c r="F77" s="181"/>
      <c r="G77" s="182"/>
      <c r="M77" s="178" t="s">
        <v>164</v>
      </c>
      <c r="O77" s="169"/>
    </row>
    <row r="78" spans="1:104" x14ac:dyDescent="0.2">
      <c r="A78" s="170">
        <v>21</v>
      </c>
      <c r="B78" s="171" t="s">
        <v>165</v>
      </c>
      <c r="C78" s="172" t="s">
        <v>166</v>
      </c>
      <c r="D78" s="173" t="s">
        <v>84</v>
      </c>
      <c r="E78" s="174">
        <v>39.799999999999997</v>
      </c>
      <c r="F78" s="206">
        <v>0</v>
      </c>
      <c r="G78" s="175">
        <f>E78*F78</f>
        <v>0</v>
      </c>
      <c r="O78" s="169">
        <v>2</v>
      </c>
      <c r="AA78" s="145">
        <v>1</v>
      </c>
      <c r="AB78" s="145">
        <v>7</v>
      </c>
      <c r="AC78" s="145">
        <v>7</v>
      </c>
      <c r="AZ78" s="145">
        <v>1</v>
      </c>
      <c r="BA78" s="145">
        <f>IF(AZ78=1,G78,0)</f>
        <v>0</v>
      </c>
      <c r="BB78" s="145">
        <f>IF(AZ78=2,G78,0)</f>
        <v>0</v>
      </c>
      <c r="BC78" s="145">
        <f>IF(AZ78=3,G78,0)</f>
        <v>0</v>
      </c>
      <c r="BD78" s="145">
        <f>IF(AZ78=4,G78,0)</f>
        <v>0</v>
      </c>
      <c r="BE78" s="145">
        <f>IF(AZ78=5,G78,0)</f>
        <v>0</v>
      </c>
      <c r="CA78" s="176">
        <v>1</v>
      </c>
      <c r="CB78" s="176">
        <v>7</v>
      </c>
      <c r="CZ78" s="145">
        <v>0</v>
      </c>
    </row>
    <row r="79" spans="1:104" x14ac:dyDescent="0.2">
      <c r="A79" s="177"/>
      <c r="B79" s="179"/>
      <c r="C79" s="232" t="s">
        <v>155</v>
      </c>
      <c r="D79" s="233"/>
      <c r="E79" s="180">
        <v>6.1</v>
      </c>
      <c r="F79" s="181"/>
      <c r="G79" s="182"/>
      <c r="M79" s="178" t="s">
        <v>155</v>
      </c>
      <c r="O79" s="169"/>
    </row>
    <row r="80" spans="1:104" x14ac:dyDescent="0.2">
      <c r="A80" s="177"/>
      <c r="B80" s="179"/>
      <c r="C80" s="232" t="s">
        <v>156</v>
      </c>
      <c r="D80" s="233"/>
      <c r="E80" s="180">
        <v>12.9</v>
      </c>
      <c r="F80" s="181"/>
      <c r="G80" s="182"/>
      <c r="M80" s="178" t="s">
        <v>156</v>
      </c>
      <c r="O80" s="169"/>
    </row>
    <row r="81" spans="1:104" x14ac:dyDescent="0.2">
      <c r="A81" s="177"/>
      <c r="B81" s="179"/>
      <c r="C81" s="232" t="s">
        <v>157</v>
      </c>
      <c r="D81" s="233"/>
      <c r="E81" s="180">
        <v>20.8</v>
      </c>
      <c r="F81" s="181"/>
      <c r="G81" s="182"/>
      <c r="M81" s="178" t="s">
        <v>157</v>
      </c>
      <c r="O81" s="169"/>
    </row>
    <row r="82" spans="1:104" x14ac:dyDescent="0.2">
      <c r="A82" s="170">
        <v>22</v>
      </c>
      <c r="B82" s="171" t="s">
        <v>167</v>
      </c>
      <c r="C82" s="172" t="s">
        <v>168</v>
      </c>
      <c r="D82" s="173" t="s">
        <v>84</v>
      </c>
      <c r="E82" s="174">
        <v>9.9079999999999995</v>
      </c>
      <c r="F82" s="206">
        <v>0</v>
      </c>
      <c r="G82" s="175">
        <f>E82*F82</f>
        <v>0</v>
      </c>
      <c r="O82" s="169">
        <v>2</v>
      </c>
      <c r="AA82" s="145">
        <v>1</v>
      </c>
      <c r="AB82" s="145">
        <v>1</v>
      </c>
      <c r="AC82" s="145">
        <v>1</v>
      </c>
      <c r="AZ82" s="145">
        <v>1</v>
      </c>
      <c r="BA82" s="145">
        <f>IF(AZ82=1,G82,0)</f>
        <v>0</v>
      </c>
      <c r="BB82" s="145">
        <f>IF(AZ82=2,G82,0)</f>
        <v>0</v>
      </c>
      <c r="BC82" s="145">
        <f>IF(AZ82=3,G82,0)</f>
        <v>0</v>
      </c>
      <c r="BD82" s="145">
        <f>IF(AZ82=4,G82,0)</f>
        <v>0</v>
      </c>
      <c r="BE82" s="145">
        <f>IF(AZ82=5,G82,0)</f>
        <v>0</v>
      </c>
      <c r="CA82" s="176">
        <v>1</v>
      </c>
      <c r="CB82" s="176">
        <v>1</v>
      </c>
      <c r="CZ82" s="145">
        <v>6.7000000000000002E-4</v>
      </c>
    </row>
    <row r="83" spans="1:104" x14ac:dyDescent="0.2">
      <c r="A83" s="177"/>
      <c r="B83" s="179"/>
      <c r="C83" s="232" t="s">
        <v>169</v>
      </c>
      <c r="D83" s="233"/>
      <c r="E83" s="180">
        <v>9.9079999999999995</v>
      </c>
      <c r="F83" s="181"/>
      <c r="G83" s="182"/>
      <c r="M83" s="178" t="s">
        <v>169</v>
      </c>
      <c r="O83" s="169"/>
    </row>
    <row r="84" spans="1:104" ht="22.5" x14ac:dyDescent="0.2">
      <c r="A84" s="170">
        <v>23</v>
      </c>
      <c r="B84" s="171" t="s">
        <v>170</v>
      </c>
      <c r="C84" s="172" t="s">
        <v>171</v>
      </c>
      <c r="D84" s="173" t="s">
        <v>84</v>
      </c>
      <c r="E84" s="174">
        <v>3.7</v>
      </c>
      <c r="F84" s="206">
        <v>0</v>
      </c>
      <c r="G84" s="175">
        <f>E84*F84</f>
        <v>0</v>
      </c>
      <c r="O84" s="169">
        <v>2</v>
      </c>
      <c r="AA84" s="145">
        <v>1</v>
      </c>
      <c r="AB84" s="145">
        <v>1</v>
      </c>
      <c r="AC84" s="145">
        <v>1</v>
      </c>
      <c r="AZ84" s="145">
        <v>1</v>
      </c>
      <c r="BA84" s="145">
        <f>IF(AZ84=1,G84,0)</f>
        <v>0</v>
      </c>
      <c r="BB84" s="145">
        <f>IF(AZ84=2,G84,0)</f>
        <v>0</v>
      </c>
      <c r="BC84" s="145">
        <f>IF(AZ84=3,G84,0)</f>
        <v>0</v>
      </c>
      <c r="BD84" s="145">
        <f>IF(AZ84=4,G84,0)</f>
        <v>0</v>
      </c>
      <c r="BE84" s="145">
        <f>IF(AZ84=5,G84,0)</f>
        <v>0</v>
      </c>
      <c r="CA84" s="176">
        <v>1</v>
      </c>
      <c r="CB84" s="176">
        <v>1</v>
      </c>
      <c r="CZ84" s="145">
        <v>0</v>
      </c>
    </row>
    <row r="85" spans="1:104" x14ac:dyDescent="0.2">
      <c r="A85" s="177"/>
      <c r="B85" s="179"/>
      <c r="C85" s="232" t="s">
        <v>172</v>
      </c>
      <c r="D85" s="233"/>
      <c r="E85" s="180">
        <v>2.4</v>
      </c>
      <c r="F85" s="181"/>
      <c r="G85" s="182"/>
      <c r="M85" s="178" t="s">
        <v>172</v>
      </c>
      <c r="O85" s="169"/>
    </row>
    <row r="86" spans="1:104" x14ac:dyDescent="0.2">
      <c r="A86" s="177"/>
      <c r="B86" s="179"/>
      <c r="C86" s="232" t="s">
        <v>173</v>
      </c>
      <c r="D86" s="233"/>
      <c r="E86" s="180">
        <v>1.3</v>
      </c>
      <c r="F86" s="181"/>
      <c r="G86" s="182"/>
      <c r="M86" s="178" t="s">
        <v>173</v>
      </c>
      <c r="O86" s="169"/>
    </row>
    <row r="87" spans="1:104" x14ac:dyDescent="0.2">
      <c r="A87" s="170">
        <v>24</v>
      </c>
      <c r="B87" s="171" t="s">
        <v>174</v>
      </c>
      <c r="C87" s="172" t="s">
        <v>175</v>
      </c>
      <c r="D87" s="173" t="s">
        <v>128</v>
      </c>
      <c r="E87" s="174">
        <v>3</v>
      </c>
      <c r="F87" s="206">
        <v>0</v>
      </c>
      <c r="G87" s="175">
        <f>E87*F87</f>
        <v>0</v>
      </c>
      <c r="O87" s="169">
        <v>2</v>
      </c>
      <c r="AA87" s="145">
        <v>1</v>
      </c>
      <c r="AB87" s="145">
        <v>1</v>
      </c>
      <c r="AC87" s="145">
        <v>1</v>
      </c>
      <c r="AZ87" s="145">
        <v>1</v>
      </c>
      <c r="BA87" s="145">
        <f>IF(AZ87=1,G87,0)</f>
        <v>0</v>
      </c>
      <c r="BB87" s="145">
        <f>IF(AZ87=2,G87,0)</f>
        <v>0</v>
      </c>
      <c r="BC87" s="145">
        <f>IF(AZ87=3,G87,0)</f>
        <v>0</v>
      </c>
      <c r="BD87" s="145">
        <f>IF(AZ87=4,G87,0)</f>
        <v>0</v>
      </c>
      <c r="BE87" s="145">
        <f>IF(AZ87=5,G87,0)</f>
        <v>0</v>
      </c>
      <c r="CA87" s="176">
        <v>1</v>
      </c>
      <c r="CB87" s="176">
        <v>1</v>
      </c>
      <c r="CZ87" s="145">
        <v>0</v>
      </c>
    </row>
    <row r="88" spans="1:104" x14ac:dyDescent="0.2">
      <c r="A88" s="170">
        <v>25</v>
      </c>
      <c r="B88" s="171" t="s">
        <v>176</v>
      </c>
      <c r="C88" s="172" t="s">
        <v>177</v>
      </c>
      <c r="D88" s="173" t="s">
        <v>84</v>
      </c>
      <c r="E88" s="174">
        <v>4.1369999999999996</v>
      </c>
      <c r="F88" s="206">
        <v>0</v>
      </c>
      <c r="G88" s="175">
        <f>E88*F88</f>
        <v>0</v>
      </c>
      <c r="O88" s="169">
        <v>2</v>
      </c>
      <c r="AA88" s="145">
        <v>1</v>
      </c>
      <c r="AB88" s="145">
        <v>1</v>
      </c>
      <c r="AC88" s="145">
        <v>1</v>
      </c>
      <c r="AZ88" s="145">
        <v>1</v>
      </c>
      <c r="BA88" s="145">
        <f>IF(AZ88=1,G88,0)</f>
        <v>0</v>
      </c>
      <c r="BB88" s="145">
        <f>IF(AZ88=2,G88,0)</f>
        <v>0</v>
      </c>
      <c r="BC88" s="145">
        <f>IF(AZ88=3,G88,0)</f>
        <v>0</v>
      </c>
      <c r="BD88" s="145">
        <f>IF(AZ88=4,G88,0)</f>
        <v>0</v>
      </c>
      <c r="BE88" s="145">
        <f>IF(AZ88=5,G88,0)</f>
        <v>0</v>
      </c>
      <c r="CA88" s="176">
        <v>1</v>
      </c>
      <c r="CB88" s="176">
        <v>1</v>
      </c>
      <c r="CZ88" s="145">
        <v>1.17E-3</v>
      </c>
    </row>
    <row r="89" spans="1:104" x14ac:dyDescent="0.2">
      <c r="A89" s="177"/>
      <c r="B89" s="179"/>
      <c r="C89" s="232" t="s">
        <v>178</v>
      </c>
      <c r="D89" s="233"/>
      <c r="E89" s="180">
        <v>4.1369999999999996</v>
      </c>
      <c r="F89" s="181"/>
      <c r="G89" s="182"/>
      <c r="M89" s="178" t="s">
        <v>178</v>
      </c>
      <c r="O89" s="169"/>
    </row>
    <row r="90" spans="1:104" x14ac:dyDescent="0.2">
      <c r="A90" s="170">
        <v>26</v>
      </c>
      <c r="B90" s="171" t="s">
        <v>179</v>
      </c>
      <c r="C90" s="172" t="s">
        <v>180</v>
      </c>
      <c r="D90" s="173" t="s">
        <v>84</v>
      </c>
      <c r="E90" s="174">
        <v>9.33</v>
      </c>
      <c r="F90" s="206">
        <v>0</v>
      </c>
      <c r="G90" s="175">
        <f>E90*F90</f>
        <v>0</v>
      </c>
      <c r="O90" s="169">
        <v>2</v>
      </c>
      <c r="AA90" s="145">
        <v>1</v>
      </c>
      <c r="AB90" s="145">
        <v>1</v>
      </c>
      <c r="AC90" s="145">
        <v>1</v>
      </c>
      <c r="AZ90" s="145">
        <v>1</v>
      </c>
      <c r="BA90" s="145">
        <f>IF(AZ90=1,G90,0)</f>
        <v>0</v>
      </c>
      <c r="BB90" s="145">
        <f>IF(AZ90=2,G90,0)</f>
        <v>0</v>
      </c>
      <c r="BC90" s="145">
        <f>IF(AZ90=3,G90,0)</f>
        <v>0</v>
      </c>
      <c r="BD90" s="145">
        <f>IF(AZ90=4,G90,0)</f>
        <v>0</v>
      </c>
      <c r="BE90" s="145">
        <f>IF(AZ90=5,G90,0)</f>
        <v>0</v>
      </c>
      <c r="CA90" s="176">
        <v>1</v>
      </c>
      <c r="CB90" s="176">
        <v>1</v>
      </c>
      <c r="CZ90" s="145">
        <v>0</v>
      </c>
    </row>
    <row r="91" spans="1:104" x14ac:dyDescent="0.2">
      <c r="A91" s="177"/>
      <c r="B91" s="179"/>
      <c r="C91" s="232" t="s">
        <v>181</v>
      </c>
      <c r="D91" s="233"/>
      <c r="E91" s="180">
        <v>7.65</v>
      </c>
      <c r="F91" s="181"/>
      <c r="G91" s="182"/>
      <c r="M91" s="178" t="s">
        <v>181</v>
      </c>
      <c r="O91" s="169"/>
    </row>
    <row r="92" spans="1:104" x14ac:dyDescent="0.2">
      <c r="A92" s="177"/>
      <c r="B92" s="179"/>
      <c r="C92" s="232" t="s">
        <v>182</v>
      </c>
      <c r="D92" s="233"/>
      <c r="E92" s="180">
        <v>1.68</v>
      </c>
      <c r="F92" s="181"/>
      <c r="G92" s="182"/>
      <c r="M92" s="178" t="s">
        <v>182</v>
      </c>
      <c r="O92" s="169"/>
    </row>
    <row r="93" spans="1:104" ht="22.5" x14ac:dyDescent="0.2">
      <c r="A93" s="170">
        <v>27</v>
      </c>
      <c r="B93" s="171" t="s">
        <v>183</v>
      </c>
      <c r="C93" s="172" t="s">
        <v>184</v>
      </c>
      <c r="D93" s="173" t="s">
        <v>89</v>
      </c>
      <c r="E93" s="174">
        <v>1</v>
      </c>
      <c r="F93" s="206">
        <v>0</v>
      </c>
      <c r="G93" s="175">
        <f>E93*F93</f>
        <v>0</v>
      </c>
      <c r="O93" s="169">
        <v>2</v>
      </c>
      <c r="AA93" s="145">
        <v>12</v>
      </c>
      <c r="AB93" s="145">
        <v>0</v>
      </c>
      <c r="AC93" s="145">
        <v>9</v>
      </c>
      <c r="AZ93" s="145">
        <v>1</v>
      </c>
      <c r="BA93" s="145">
        <f>IF(AZ93=1,G93,0)</f>
        <v>0</v>
      </c>
      <c r="BB93" s="145">
        <f>IF(AZ93=2,G93,0)</f>
        <v>0</v>
      </c>
      <c r="BC93" s="145">
        <f>IF(AZ93=3,G93,0)</f>
        <v>0</v>
      </c>
      <c r="BD93" s="145">
        <f>IF(AZ93=4,G93,0)</f>
        <v>0</v>
      </c>
      <c r="BE93" s="145">
        <f>IF(AZ93=5,G93,0)</f>
        <v>0</v>
      </c>
      <c r="CA93" s="176">
        <v>12</v>
      </c>
      <c r="CB93" s="176">
        <v>0</v>
      </c>
      <c r="CZ93" s="145">
        <v>4.8999999999999998E-4</v>
      </c>
    </row>
    <row r="94" spans="1:104" x14ac:dyDescent="0.2">
      <c r="A94" s="177"/>
      <c r="B94" s="179"/>
      <c r="C94" s="232" t="s">
        <v>185</v>
      </c>
      <c r="D94" s="233"/>
      <c r="E94" s="180">
        <v>1</v>
      </c>
      <c r="F94" s="181"/>
      <c r="G94" s="182"/>
      <c r="M94" s="178" t="s">
        <v>185</v>
      </c>
      <c r="O94" s="169"/>
    </row>
    <row r="95" spans="1:104" ht="22.5" x14ac:dyDescent="0.2">
      <c r="A95" s="170">
        <v>28</v>
      </c>
      <c r="B95" s="171" t="s">
        <v>186</v>
      </c>
      <c r="C95" s="172" t="s">
        <v>187</v>
      </c>
      <c r="D95" s="173" t="s">
        <v>89</v>
      </c>
      <c r="E95" s="174">
        <v>5</v>
      </c>
      <c r="F95" s="206">
        <v>0</v>
      </c>
      <c r="G95" s="175">
        <f>E95*F95</f>
        <v>0</v>
      </c>
      <c r="O95" s="169">
        <v>2</v>
      </c>
      <c r="AA95" s="145">
        <v>12</v>
      </c>
      <c r="AB95" s="145">
        <v>0</v>
      </c>
      <c r="AC95" s="145">
        <v>10</v>
      </c>
      <c r="AZ95" s="145">
        <v>1</v>
      </c>
      <c r="BA95" s="145">
        <f>IF(AZ95=1,G95,0)</f>
        <v>0</v>
      </c>
      <c r="BB95" s="145">
        <f>IF(AZ95=2,G95,0)</f>
        <v>0</v>
      </c>
      <c r="BC95" s="145">
        <f>IF(AZ95=3,G95,0)</f>
        <v>0</v>
      </c>
      <c r="BD95" s="145">
        <f>IF(AZ95=4,G95,0)</f>
        <v>0</v>
      </c>
      <c r="BE95" s="145">
        <f>IF(AZ95=5,G95,0)</f>
        <v>0</v>
      </c>
      <c r="CA95" s="176">
        <v>12</v>
      </c>
      <c r="CB95" s="176">
        <v>0</v>
      </c>
      <c r="CZ95" s="145">
        <v>4.8999999999999998E-4</v>
      </c>
    </row>
    <row r="96" spans="1:104" x14ac:dyDescent="0.2">
      <c r="A96" s="177"/>
      <c r="B96" s="179"/>
      <c r="C96" s="232" t="s">
        <v>188</v>
      </c>
      <c r="D96" s="233"/>
      <c r="E96" s="180">
        <v>5</v>
      </c>
      <c r="F96" s="181"/>
      <c r="G96" s="182"/>
      <c r="M96" s="178" t="s">
        <v>188</v>
      </c>
      <c r="O96" s="169"/>
    </row>
    <row r="97" spans="1:104" x14ac:dyDescent="0.2">
      <c r="A97" s="170">
        <v>29</v>
      </c>
      <c r="B97" s="171" t="s">
        <v>189</v>
      </c>
      <c r="C97" s="172" t="s">
        <v>190</v>
      </c>
      <c r="D97" s="173" t="s">
        <v>128</v>
      </c>
      <c r="E97" s="174">
        <v>1</v>
      </c>
      <c r="F97" s="206">
        <v>0</v>
      </c>
      <c r="G97" s="175">
        <f>E97*F97</f>
        <v>0</v>
      </c>
      <c r="O97" s="169">
        <v>2</v>
      </c>
      <c r="AA97" s="145">
        <v>12</v>
      </c>
      <c r="AB97" s="145">
        <v>0</v>
      </c>
      <c r="AC97" s="145">
        <v>11</v>
      </c>
      <c r="AZ97" s="145">
        <v>1</v>
      </c>
      <c r="BA97" s="145">
        <f>IF(AZ97=1,G97,0)</f>
        <v>0</v>
      </c>
      <c r="BB97" s="145">
        <f>IF(AZ97=2,G97,0)</f>
        <v>0</v>
      </c>
      <c r="BC97" s="145">
        <f>IF(AZ97=3,G97,0)</f>
        <v>0</v>
      </c>
      <c r="BD97" s="145">
        <f>IF(AZ97=4,G97,0)</f>
        <v>0</v>
      </c>
      <c r="BE97" s="145">
        <f>IF(AZ97=5,G97,0)</f>
        <v>0</v>
      </c>
      <c r="CA97" s="176">
        <v>12</v>
      </c>
      <c r="CB97" s="176">
        <v>0</v>
      </c>
      <c r="CZ97" s="145">
        <v>0</v>
      </c>
    </row>
    <row r="98" spans="1:104" x14ac:dyDescent="0.2">
      <c r="A98" s="170">
        <v>30</v>
      </c>
      <c r="B98" s="171" t="s">
        <v>191</v>
      </c>
      <c r="C98" s="172" t="s">
        <v>192</v>
      </c>
      <c r="D98" s="173" t="s">
        <v>128</v>
      </c>
      <c r="E98" s="174">
        <v>1</v>
      </c>
      <c r="F98" s="206">
        <v>0</v>
      </c>
      <c r="G98" s="175">
        <f>E98*F98</f>
        <v>0</v>
      </c>
      <c r="O98" s="169">
        <v>2</v>
      </c>
      <c r="AA98" s="145">
        <v>12</v>
      </c>
      <c r="AB98" s="145">
        <v>0</v>
      </c>
      <c r="AC98" s="145">
        <v>12</v>
      </c>
      <c r="AZ98" s="145">
        <v>1</v>
      </c>
      <c r="BA98" s="145">
        <f>IF(AZ98=1,G98,0)</f>
        <v>0</v>
      </c>
      <c r="BB98" s="145">
        <f>IF(AZ98=2,G98,0)</f>
        <v>0</v>
      </c>
      <c r="BC98" s="145">
        <f>IF(AZ98=3,G98,0)</f>
        <v>0</v>
      </c>
      <c r="BD98" s="145">
        <f>IF(AZ98=4,G98,0)</f>
        <v>0</v>
      </c>
      <c r="BE98" s="145">
        <f>IF(AZ98=5,G98,0)</f>
        <v>0</v>
      </c>
      <c r="CA98" s="176">
        <v>12</v>
      </c>
      <c r="CB98" s="176">
        <v>0</v>
      </c>
      <c r="CZ98" s="145">
        <v>0</v>
      </c>
    </row>
    <row r="99" spans="1:104" x14ac:dyDescent="0.2">
      <c r="A99" s="170">
        <v>31</v>
      </c>
      <c r="B99" s="171" t="s">
        <v>193</v>
      </c>
      <c r="C99" s="172" t="s">
        <v>194</v>
      </c>
      <c r="D99" s="173" t="s">
        <v>128</v>
      </c>
      <c r="E99" s="174">
        <v>1</v>
      </c>
      <c r="F99" s="206">
        <v>0</v>
      </c>
      <c r="G99" s="175">
        <f>E99*F99</f>
        <v>0</v>
      </c>
      <c r="O99" s="169">
        <v>2</v>
      </c>
      <c r="AA99" s="145">
        <v>12</v>
      </c>
      <c r="AB99" s="145">
        <v>0</v>
      </c>
      <c r="AC99" s="145">
        <v>13</v>
      </c>
      <c r="AZ99" s="145">
        <v>1</v>
      </c>
      <c r="BA99" s="145">
        <f>IF(AZ99=1,G99,0)</f>
        <v>0</v>
      </c>
      <c r="BB99" s="145">
        <f>IF(AZ99=2,G99,0)</f>
        <v>0</v>
      </c>
      <c r="BC99" s="145">
        <f>IF(AZ99=3,G99,0)</f>
        <v>0</v>
      </c>
      <c r="BD99" s="145">
        <f>IF(AZ99=4,G99,0)</f>
        <v>0</v>
      </c>
      <c r="BE99" s="145">
        <f>IF(AZ99=5,G99,0)</f>
        <v>0</v>
      </c>
      <c r="CA99" s="176">
        <v>12</v>
      </c>
      <c r="CB99" s="176">
        <v>0</v>
      </c>
      <c r="CZ99" s="145">
        <v>9.5E-4</v>
      </c>
    </row>
    <row r="100" spans="1:104" x14ac:dyDescent="0.2">
      <c r="A100" s="170">
        <v>32</v>
      </c>
      <c r="B100" s="171" t="s">
        <v>195</v>
      </c>
      <c r="C100" s="172" t="s">
        <v>196</v>
      </c>
      <c r="D100" s="173" t="s">
        <v>150</v>
      </c>
      <c r="E100" s="174">
        <v>1</v>
      </c>
      <c r="F100" s="206">
        <v>0</v>
      </c>
      <c r="G100" s="175">
        <f>E100*F100</f>
        <v>0</v>
      </c>
      <c r="O100" s="169">
        <v>2</v>
      </c>
      <c r="AA100" s="145">
        <v>12</v>
      </c>
      <c r="AB100" s="145">
        <v>0</v>
      </c>
      <c r="AC100" s="145">
        <v>162</v>
      </c>
      <c r="AZ100" s="145">
        <v>1</v>
      </c>
      <c r="BA100" s="145">
        <f>IF(AZ100=1,G100,0)</f>
        <v>0</v>
      </c>
      <c r="BB100" s="145">
        <f>IF(AZ100=2,G100,0)</f>
        <v>0</v>
      </c>
      <c r="BC100" s="145">
        <f>IF(AZ100=3,G100,0)</f>
        <v>0</v>
      </c>
      <c r="BD100" s="145">
        <f>IF(AZ100=4,G100,0)</f>
        <v>0</v>
      </c>
      <c r="BE100" s="145">
        <f>IF(AZ100=5,G100,0)</f>
        <v>0</v>
      </c>
      <c r="CA100" s="176">
        <v>12</v>
      </c>
      <c r="CB100" s="176">
        <v>0</v>
      </c>
      <c r="CZ100" s="145">
        <v>0</v>
      </c>
    </row>
    <row r="101" spans="1:104" x14ac:dyDescent="0.2">
      <c r="A101" s="183"/>
      <c r="B101" s="184" t="s">
        <v>74</v>
      </c>
      <c r="C101" s="185" t="str">
        <f>CONCATENATE(B69," ",C69)</f>
        <v>96 Bourání konstrukcí</v>
      </c>
      <c r="D101" s="186"/>
      <c r="E101" s="187"/>
      <c r="F101" s="188"/>
      <c r="G101" s="189">
        <f>SUM(G69:G100)</f>
        <v>0</v>
      </c>
      <c r="O101" s="169">
        <v>4</v>
      </c>
      <c r="BA101" s="190">
        <f>SUM(BA69:BA100)</f>
        <v>0</v>
      </c>
      <c r="BB101" s="190">
        <f>SUM(BB69:BB100)</f>
        <v>0</v>
      </c>
      <c r="BC101" s="190">
        <f>SUM(BC69:BC100)</f>
        <v>0</v>
      </c>
      <c r="BD101" s="190">
        <f>SUM(BD69:BD100)</f>
        <v>0</v>
      </c>
      <c r="BE101" s="190">
        <f>SUM(BE69:BE100)</f>
        <v>0</v>
      </c>
    </row>
    <row r="102" spans="1:104" x14ac:dyDescent="0.2">
      <c r="A102" s="162" t="s">
        <v>72</v>
      </c>
      <c r="B102" s="163" t="s">
        <v>197</v>
      </c>
      <c r="C102" s="164" t="s">
        <v>198</v>
      </c>
      <c r="D102" s="165"/>
      <c r="E102" s="166"/>
      <c r="F102" s="166"/>
      <c r="G102" s="167"/>
      <c r="H102" s="168"/>
      <c r="I102" s="168"/>
      <c r="O102" s="169">
        <v>1</v>
      </c>
    </row>
    <row r="103" spans="1:104" x14ac:dyDescent="0.2">
      <c r="A103" s="170">
        <v>33</v>
      </c>
      <c r="B103" s="171" t="s">
        <v>199</v>
      </c>
      <c r="C103" s="172" t="s">
        <v>200</v>
      </c>
      <c r="D103" s="173" t="s">
        <v>201</v>
      </c>
      <c r="E103" s="174">
        <v>6.475290276</v>
      </c>
      <c r="F103" s="206">
        <v>0</v>
      </c>
      <c r="G103" s="175">
        <f>E103*F103</f>
        <v>0</v>
      </c>
      <c r="O103" s="169">
        <v>2</v>
      </c>
      <c r="AA103" s="145">
        <v>7</v>
      </c>
      <c r="AB103" s="145">
        <v>1</v>
      </c>
      <c r="AC103" s="145">
        <v>2</v>
      </c>
      <c r="AZ103" s="145">
        <v>1</v>
      </c>
      <c r="BA103" s="145">
        <f>IF(AZ103=1,G103,0)</f>
        <v>0</v>
      </c>
      <c r="BB103" s="145">
        <f>IF(AZ103=2,G103,0)</f>
        <v>0</v>
      </c>
      <c r="BC103" s="145">
        <f>IF(AZ103=3,G103,0)</f>
        <v>0</v>
      </c>
      <c r="BD103" s="145">
        <f>IF(AZ103=4,G103,0)</f>
        <v>0</v>
      </c>
      <c r="BE103" s="145">
        <f>IF(AZ103=5,G103,0)</f>
        <v>0</v>
      </c>
      <c r="CA103" s="176">
        <v>7</v>
      </c>
      <c r="CB103" s="176">
        <v>1</v>
      </c>
      <c r="CZ103" s="145">
        <v>0</v>
      </c>
    </row>
    <row r="104" spans="1:104" x14ac:dyDescent="0.2">
      <c r="A104" s="183"/>
      <c r="B104" s="184" t="s">
        <v>74</v>
      </c>
      <c r="C104" s="185" t="str">
        <f>CONCATENATE(B102," ",C102)</f>
        <v>99 Staveništní přesun hmot</v>
      </c>
      <c r="D104" s="186"/>
      <c r="E104" s="187"/>
      <c r="F104" s="188"/>
      <c r="G104" s="189">
        <f>SUM(G102:G103)</f>
        <v>0</v>
      </c>
      <c r="O104" s="169">
        <v>4</v>
      </c>
      <c r="BA104" s="190">
        <f>SUM(BA102:BA103)</f>
        <v>0</v>
      </c>
      <c r="BB104" s="190">
        <f>SUM(BB102:BB103)</f>
        <v>0</v>
      </c>
      <c r="BC104" s="190">
        <f>SUM(BC102:BC103)</f>
        <v>0</v>
      </c>
      <c r="BD104" s="190">
        <f>SUM(BD102:BD103)</f>
        <v>0</v>
      </c>
      <c r="BE104" s="190">
        <f>SUM(BE102:BE103)</f>
        <v>0</v>
      </c>
    </row>
    <row r="105" spans="1:104" x14ac:dyDescent="0.2">
      <c r="A105" s="162" t="s">
        <v>72</v>
      </c>
      <c r="B105" s="163" t="s">
        <v>202</v>
      </c>
      <c r="C105" s="164" t="s">
        <v>203</v>
      </c>
      <c r="D105" s="165"/>
      <c r="E105" s="166"/>
      <c r="F105" s="166"/>
      <c r="G105" s="167"/>
      <c r="H105" s="168"/>
      <c r="I105" s="168"/>
      <c r="O105" s="169">
        <v>1</v>
      </c>
    </row>
    <row r="106" spans="1:104" x14ac:dyDescent="0.2">
      <c r="A106" s="170">
        <v>34</v>
      </c>
      <c r="B106" s="171" t="s">
        <v>204</v>
      </c>
      <c r="C106" s="172" t="s">
        <v>205</v>
      </c>
      <c r="D106" s="173" t="s">
        <v>84</v>
      </c>
      <c r="E106" s="174">
        <v>10.442500000000001</v>
      </c>
      <c r="F106" s="206">
        <v>0</v>
      </c>
      <c r="G106" s="175">
        <f>E106*F106</f>
        <v>0</v>
      </c>
      <c r="O106" s="169">
        <v>2</v>
      </c>
      <c r="AA106" s="145">
        <v>1</v>
      </c>
      <c r="AB106" s="145">
        <v>7</v>
      </c>
      <c r="AC106" s="145">
        <v>7</v>
      </c>
      <c r="AZ106" s="145">
        <v>2</v>
      </c>
      <c r="BA106" s="145">
        <f>IF(AZ106=1,G106,0)</f>
        <v>0</v>
      </c>
      <c r="BB106" s="145">
        <f>IF(AZ106=2,G106,0)</f>
        <v>0</v>
      </c>
      <c r="BC106" s="145">
        <f>IF(AZ106=3,G106,0)</f>
        <v>0</v>
      </c>
      <c r="BD106" s="145">
        <f>IF(AZ106=4,G106,0)</f>
        <v>0</v>
      </c>
      <c r="BE106" s="145">
        <f>IF(AZ106=5,G106,0)</f>
        <v>0</v>
      </c>
      <c r="CA106" s="176">
        <v>1</v>
      </c>
      <c r="CB106" s="176">
        <v>7</v>
      </c>
      <c r="CZ106" s="145">
        <v>1.5E-3</v>
      </c>
    </row>
    <row r="107" spans="1:104" x14ac:dyDescent="0.2">
      <c r="A107" s="177"/>
      <c r="B107" s="179"/>
      <c r="C107" s="232" t="s">
        <v>206</v>
      </c>
      <c r="D107" s="233"/>
      <c r="E107" s="180">
        <v>0</v>
      </c>
      <c r="F107" s="181"/>
      <c r="G107" s="182"/>
      <c r="M107" s="178" t="s">
        <v>206</v>
      </c>
      <c r="O107" s="169"/>
    </row>
    <row r="108" spans="1:104" x14ac:dyDescent="0.2">
      <c r="A108" s="177"/>
      <c r="B108" s="179"/>
      <c r="C108" s="232" t="s">
        <v>95</v>
      </c>
      <c r="D108" s="233"/>
      <c r="E108" s="180">
        <v>0</v>
      </c>
      <c r="F108" s="181"/>
      <c r="G108" s="182"/>
      <c r="M108" s="178" t="s">
        <v>95</v>
      </c>
      <c r="O108" s="169"/>
    </row>
    <row r="109" spans="1:104" x14ac:dyDescent="0.2">
      <c r="A109" s="177"/>
      <c r="B109" s="179"/>
      <c r="C109" s="232" t="s">
        <v>96</v>
      </c>
      <c r="D109" s="233"/>
      <c r="E109" s="180">
        <v>5.0999999999999996</v>
      </c>
      <c r="F109" s="181"/>
      <c r="G109" s="182"/>
      <c r="M109" s="178" t="s">
        <v>96</v>
      </c>
      <c r="O109" s="169"/>
    </row>
    <row r="110" spans="1:104" x14ac:dyDescent="0.2">
      <c r="A110" s="177"/>
      <c r="B110" s="179"/>
      <c r="C110" s="232" t="s">
        <v>207</v>
      </c>
      <c r="D110" s="233"/>
      <c r="E110" s="180">
        <v>1.3425</v>
      </c>
      <c r="F110" s="181"/>
      <c r="G110" s="182"/>
      <c r="M110" s="178" t="s">
        <v>207</v>
      </c>
      <c r="O110" s="169"/>
    </row>
    <row r="111" spans="1:104" x14ac:dyDescent="0.2">
      <c r="A111" s="177"/>
      <c r="B111" s="179"/>
      <c r="C111" s="232" t="s">
        <v>208</v>
      </c>
      <c r="D111" s="233"/>
      <c r="E111" s="180">
        <v>4</v>
      </c>
      <c r="F111" s="181"/>
      <c r="G111" s="182"/>
      <c r="M111" s="178" t="s">
        <v>208</v>
      </c>
      <c r="O111" s="169"/>
    </row>
    <row r="112" spans="1:104" x14ac:dyDescent="0.2">
      <c r="A112" s="170">
        <v>35</v>
      </c>
      <c r="B112" s="171" t="s">
        <v>209</v>
      </c>
      <c r="C112" s="172" t="s">
        <v>210</v>
      </c>
      <c r="D112" s="173" t="s">
        <v>201</v>
      </c>
      <c r="E112" s="174">
        <v>1.5663750000000001E-2</v>
      </c>
      <c r="F112" s="206">
        <v>0</v>
      </c>
      <c r="G112" s="175">
        <f>E112*F112</f>
        <v>0</v>
      </c>
      <c r="O112" s="169">
        <v>2</v>
      </c>
      <c r="AA112" s="145">
        <v>7</v>
      </c>
      <c r="AB112" s="145">
        <v>1001</v>
      </c>
      <c r="AC112" s="145">
        <v>5</v>
      </c>
      <c r="AZ112" s="145">
        <v>2</v>
      </c>
      <c r="BA112" s="145">
        <f>IF(AZ112=1,G112,0)</f>
        <v>0</v>
      </c>
      <c r="BB112" s="145">
        <f>IF(AZ112=2,G112,0)</f>
        <v>0</v>
      </c>
      <c r="BC112" s="145">
        <f>IF(AZ112=3,G112,0)</f>
        <v>0</v>
      </c>
      <c r="BD112" s="145">
        <f>IF(AZ112=4,G112,0)</f>
        <v>0</v>
      </c>
      <c r="BE112" s="145">
        <f>IF(AZ112=5,G112,0)</f>
        <v>0</v>
      </c>
      <c r="CA112" s="176">
        <v>7</v>
      </c>
      <c r="CB112" s="176">
        <v>1001</v>
      </c>
      <c r="CZ112" s="145">
        <v>0</v>
      </c>
    </row>
    <row r="113" spans="1:104" x14ac:dyDescent="0.2">
      <c r="A113" s="183"/>
      <c r="B113" s="184" t="s">
        <v>74</v>
      </c>
      <c r="C113" s="185" t="str">
        <f>CONCATENATE(B105," ",C105)</f>
        <v>711 Izolace proti vodě</v>
      </c>
      <c r="D113" s="186"/>
      <c r="E113" s="187"/>
      <c r="F113" s="188"/>
      <c r="G113" s="189">
        <f>SUM(G105:G112)</f>
        <v>0</v>
      </c>
      <c r="O113" s="169">
        <v>4</v>
      </c>
      <c r="BA113" s="190">
        <f>SUM(BA105:BA112)</f>
        <v>0</v>
      </c>
      <c r="BB113" s="190">
        <f>SUM(BB105:BB112)</f>
        <v>0</v>
      </c>
      <c r="BC113" s="190">
        <f>SUM(BC105:BC112)</f>
        <v>0</v>
      </c>
      <c r="BD113" s="190">
        <f>SUM(BD105:BD112)</f>
        <v>0</v>
      </c>
      <c r="BE113" s="190">
        <f>SUM(BE105:BE112)</f>
        <v>0</v>
      </c>
    </row>
    <row r="114" spans="1:104" x14ac:dyDescent="0.2">
      <c r="A114" s="162" t="s">
        <v>72</v>
      </c>
      <c r="B114" s="163" t="s">
        <v>211</v>
      </c>
      <c r="C114" s="164" t="s">
        <v>212</v>
      </c>
      <c r="D114" s="165"/>
      <c r="E114" s="166"/>
      <c r="F114" s="166"/>
      <c r="G114" s="167"/>
      <c r="H114" s="168"/>
      <c r="I114" s="168"/>
      <c r="O114" s="169">
        <v>1</v>
      </c>
    </row>
    <row r="115" spans="1:104" x14ac:dyDescent="0.2">
      <c r="A115" s="170">
        <v>36</v>
      </c>
      <c r="B115" s="171" t="s">
        <v>213</v>
      </c>
      <c r="C115" s="172" t="s">
        <v>214</v>
      </c>
      <c r="D115" s="173" t="s">
        <v>89</v>
      </c>
      <c r="E115" s="174">
        <v>12.7</v>
      </c>
      <c r="F115" s="206">
        <v>0</v>
      </c>
      <c r="G115" s="175">
        <f>E115*F115</f>
        <v>0</v>
      </c>
      <c r="O115" s="169">
        <v>2</v>
      </c>
      <c r="AA115" s="145">
        <v>1</v>
      </c>
      <c r="AB115" s="145">
        <v>7</v>
      </c>
      <c r="AC115" s="145">
        <v>7</v>
      </c>
      <c r="AZ115" s="145">
        <v>2</v>
      </c>
      <c r="BA115" s="145">
        <f>IF(AZ115=1,G115,0)</f>
        <v>0</v>
      </c>
      <c r="BB115" s="145">
        <f>IF(AZ115=2,G115,0)</f>
        <v>0</v>
      </c>
      <c r="BC115" s="145">
        <f>IF(AZ115=3,G115,0)</f>
        <v>0</v>
      </c>
      <c r="BD115" s="145">
        <f>IF(AZ115=4,G115,0)</f>
        <v>0</v>
      </c>
      <c r="BE115" s="145">
        <f>IF(AZ115=5,G115,0)</f>
        <v>0</v>
      </c>
      <c r="CA115" s="176">
        <v>1</v>
      </c>
      <c r="CB115" s="176">
        <v>7</v>
      </c>
      <c r="CZ115" s="145">
        <v>0</v>
      </c>
    </row>
    <row r="116" spans="1:104" x14ac:dyDescent="0.2">
      <c r="A116" s="177"/>
      <c r="B116" s="179"/>
      <c r="C116" s="232" t="s">
        <v>215</v>
      </c>
      <c r="D116" s="233"/>
      <c r="E116" s="180">
        <v>11.1</v>
      </c>
      <c r="F116" s="181"/>
      <c r="G116" s="182"/>
      <c r="M116" s="178" t="s">
        <v>215</v>
      </c>
      <c r="O116" s="169"/>
    </row>
    <row r="117" spans="1:104" x14ac:dyDescent="0.2">
      <c r="A117" s="177"/>
      <c r="B117" s="179"/>
      <c r="C117" s="232" t="s">
        <v>216</v>
      </c>
      <c r="D117" s="233"/>
      <c r="E117" s="180">
        <v>1.6</v>
      </c>
      <c r="F117" s="181"/>
      <c r="G117" s="182"/>
      <c r="M117" s="178" t="s">
        <v>216</v>
      </c>
      <c r="O117" s="169"/>
    </row>
    <row r="118" spans="1:104" x14ac:dyDescent="0.2">
      <c r="A118" s="170">
        <v>37</v>
      </c>
      <c r="B118" s="171" t="s">
        <v>217</v>
      </c>
      <c r="C118" s="172" t="s">
        <v>218</v>
      </c>
      <c r="D118" s="173" t="s">
        <v>89</v>
      </c>
      <c r="E118" s="174">
        <v>29</v>
      </c>
      <c r="F118" s="206">
        <v>0</v>
      </c>
      <c r="G118" s="175">
        <f>E118*F118</f>
        <v>0</v>
      </c>
      <c r="O118" s="169">
        <v>2</v>
      </c>
      <c r="AA118" s="145">
        <v>1</v>
      </c>
      <c r="AB118" s="145">
        <v>7</v>
      </c>
      <c r="AC118" s="145">
        <v>7</v>
      </c>
      <c r="AZ118" s="145">
        <v>2</v>
      </c>
      <c r="BA118" s="145">
        <f>IF(AZ118=1,G118,0)</f>
        <v>0</v>
      </c>
      <c r="BB118" s="145">
        <f>IF(AZ118=2,G118,0)</f>
        <v>0</v>
      </c>
      <c r="BC118" s="145">
        <f>IF(AZ118=3,G118,0)</f>
        <v>0</v>
      </c>
      <c r="BD118" s="145">
        <f>IF(AZ118=4,G118,0)</f>
        <v>0</v>
      </c>
      <c r="BE118" s="145">
        <f>IF(AZ118=5,G118,0)</f>
        <v>0</v>
      </c>
      <c r="CA118" s="176">
        <v>1</v>
      </c>
      <c r="CB118" s="176">
        <v>7</v>
      </c>
      <c r="CZ118" s="145">
        <v>0</v>
      </c>
    </row>
    <row r="119" spans="1:104" x14ac:dyDescent="0.2">
      <c r="A119" s="177"/>
      <c r="B119" s="179"/>
      <c r="C119" s="232" t="s">
        <v>219</v>
      </c>
      <c r="D119" s="233"/>
      <c r="E119" s="180">
        <v>29</v>
      </c>
      <c r="F119" s="181"/>
      <c r="G119" s="182"/>
      <c r="M119" s="178" t="s">
        <v>219</v>
      </c>
      <c r="O119" s="169"/>
    </row>
    <row r="120" spans="1:104" x14ac:dyDescent="0.2">
      <c r="A120" s="170">
        <v>38</v>
      </c>
      <c r="B120" s="171" t="s">
        <v>220</v>
      </c>
      <c r="C120" s="172" t="s">
        <v>221</v>
      </c>
      <c r="D120" s="173" t="s">
        <v>150</v>
      </c>
      <c r="E120" s="174">
        <v>1</v>
      </c>
      <c r="F120" s="206">
        <v>0</v>
      </c>
      <c r="G120" s="175">
        <f>E120*F120</f>
        <v>0</v>
      </c>
      <c r="O120" s="169">
        <v>2</v>
      </c>
      <c r="AA120" s="145">
        <v>12</v>
      </c>
      <c r="AB120" s="145">
        <v>0</v>
      </c>
      <c r="AC120" s="145">
        <v>140</v>
      </c>
      <c r="AZ120" s="145">
        <v>2</v>
      </c>
      <c r="BA120" s="145">
        <f>IF(AZ120=1,G120,0)</f>
        <v>0</v>
      </c>
      <c r="BB120" s="145">
        <f>IF(AZ120=2,G120,0)</f>
        <v>0</v>
      </c>
      <c r="BC120" s="145">
        <f>IF(AZ120=3,G120,0)</f>
        <v>0</v>
      </c>
      <c r="BD120" s="145">
        <f>IF(AZ120=4,G120,0)</f>
        <v>0</v>
      </c>
      <c r="BE120" s="145">
        <f>IF(AZ120=5,G120,0)</f>
        <v>0</v>
      </c>
      <c r="CA120" s="176">
        <v>12</v>
      </c>
      <c r="CB120" s="176">
        <v>0</v>
      </c>
      <c r="CZ120" s="145">
        <v>0</v>
      </c>
    </row>
    <row r="121" spans="1:104" x14ac:dyDescent="0.2">
      <c r="A121" s="170">
        <v>39</v>
      </c>
      <c r="B121" s="171" t="s">
        <v>222</v>
      </c>
      <c r="C121" s="172" t="s">
        <v>223</v>
      </c>
      <c r="D121" s="173" t="s">
        <v>89</v>
      </c>
      <c r="E121" s="174">
        <v>11.1</v>
      </c>
      <c r="F121" s="206">
        <v>0</v>
      </c>
      <c r="G121" s="175">
        <f>E121*F121</f>
        <v>0</v>
      </c>
      <c r="O121" s="169">
        <v>2</v>
      </c>
      <c r="AA121" s="145">
        <v>12</v>
      </c>
      <c r="AB121" s="145">
        <v>0</v>
      </c>
      <c r="AC121" s="145">
        <v>141</v>
      </c>
      <c r="AZ121" s="145">
        <v>2</v>
      </c>
      <c r="BA121" s="145">
        <f>IF(AZ121=1,G121,0)</f>
        <v>0</v>
      </c>
      <c r="BB121" s="145">
        <f>IF(AZ121=2,G121,0)</f>
        <v>0</v>
      </c>
      <c r="BC121" s="145">
        <f>IF(AZ121=3,G121,0)</f>
        <v>0</v>
      </c>
      <c r="BD121" s="145">
        <f>IF(AZ121=4,G121,0)</f>
        <v>0</v>
      </c>
      <c r="BE121" s="145">
        <f>IF(AZ121=5,G121,0)</f>
        <v>0</v>
      </c>
      <c r="CA121" s="176">
        <v>12</v>
      </c>
      <c r="CB121" s="176">
        <v>0</v>
      </c>
      <c r="CZ121" s="145">
        <v>4.6999999999999999E-4</v>
      </c>
    </row>
    <row r="122" spans="1:104" x14ac:dyDescent="0.2">
      <c r="A122" s="177"/>
      <c r="B122" s="179"/>
      <c r="C122" s="232" t="s">
        <v>215</v>
      </c>
      <c r="D122" s="233"/>
      <c r="E122" s="180">
        <v>11.1</v>
      </c>
      <c r="F122" s="181"/>
      <c r="G122" s="182"/>
      <c r="M122" s="178" t="s">
        <v>215</v>
      </c>
      <c r="O122" s="169"/>
    </row>
    <row r="123" spans="1:104" x14ac:dyDescent="0.2">
      <c r="A123" s="170">
        <v>40</v>
      </c>
      <c r="B123" s="171" t="s">
        <v>224</v>
      </c>
      <c r="C123" s="172" t="s">
        <v>225</v>
      </c>
      <c r="D123" s="173" t="s">
        <v>89</v>
      </c>
      <c r="E123" s="174">
        <v>1.6</v>
      </c>
      <c r="F123" s="206">
        <v>0</v>
      </c>
      <c r="G123" s="175">
        <f>E123*F123</f>
        <v>0</v>
      </c>
      <c r="O123" s="169">
        <v>2</v>
      </c>
      <c r="AA123" s="145">
        <v>12</v>
      </c>
      <c r="AB123" s="145">
        <v>0</v>
      </c>
      <c r="AC123" s="145">
        <v>142</v>
      </c>
      <c r="AZ123" s="145">
        <v>2</v>
      </c>
      <c r="BA123" s="145">
        <f>IF(AZ123=1,G123,0)</f>
        <v>0</v>
      </c>
      <c r="BB123" s="145">
        <f>IF(AZ123=2,G123,0)</f>
        <v>0</v>
      </c>
      <c r="BC123" s="145">
        <f>IF(AZ123=3,G123,0)</f>
        <v>0</v>
      </c>
      <c r="BD123" s="145">
        <f>IF(AZ123=4,G123,0)</f>
        <v>0</v>
      </c>
      <c r="BE123" s="145">
        <f>IF(AZ123=5,G123,0)</f>
        <v>0</v>
      </c>
      <c r="CA123" s="176">
        <v>12</v>
      </c>
      <c r="CB123" s="176">
        <v>0</v>
      </c>
      <c r="CZ123" s="145">
        <v>1.31E-3</v>
      </c>
    </row>
    <row r="124" spans="1:104" x14ac:dyDescent="0.2">
      <c r="A124" s="177"/>
      <c r="B124" s="179"/>
      <c r="C124" s="232" t="s">
        <v>216</v>
      </c>
      <c r="D124" s="233"/>
      <c r="E124" s="180">
        <v>1.6</v>
      </c>
      <c r="F124" s="181"/>
      <c r="G124" s="182"/>
      <c r="M124" s="178" t="s">
        <v>216</v>
      </c>
      <c r="O124" s="169"/>
    </row>
    <row r="125" spans="1:104" ht="22.5" x14ac:dyDescent="0.2">
      <c r="A125" s="170">
        <v>41</v>
      </c>
      <c r="B125" s="171" t="s">
        <v>226</v>
      </c>
      <c r="C125" s="172" t="s">
        <v>227</v>
      </c>
      <c r="D125" s="173" t="s">
        <v>89</v>
      </c>
      <c r="E125" s="174">
        <v>29</v>
      </c>
      <c r="F125" s="206">
        <v>0</v>
      </c>
      <c r="G125" s="175">
        <f>E125*F125</f>
        <v>0</v>
      </c>
      <c r="O125" s="169">
        <v>2</v>
      </c>
      <c r="AA125" s="145">
        <v>12</v>
      </c>
      <c r="AB125" s="145">
        <v>0</v>
      </c>
      <c r="AC125" s="145">
        <v>143</v>
      </c>
      <c r="AZ125" s="145">
        <v>2</v>
      </c>
      <c r="BA125" s="145">
        <f>IF(AZ125=1,G125,0)</f>
        <v>0</v>
      </c>
      <c r="BB125" s="145">
        <f>IF(AZ125=2,G125,0)</f>
        <v>0</v>
      </c>
      <c r="BC125" s="145">
        <f>IF(AZ125=3,G125,0)</f>
        <v>0</v>
      </c>
      <c r="BD125" s="145">
        <f>IF(AZ125=4,G125,0)</f>
        <v>0</v>
      </c>
      <c r="BE125" s="145">
        <f>IF(AZ125=5,G125,0)</f>
        <v>0</v>
      </c>
      <c r="CA125" s="176">
        <v>12</v>
      </c>
      <c r="CB125" s="176">
        <v>0</v>
      </c>
      <c r="CZ125" s="145">
        <v>7.9000000000000001E-4</v>
      </c>
    </row>
    <row r="126" spans="1:104" x14ac:dyDescent="0.2">
      <c r="A126" s="177"/>
      <c r="B126" s="179"/>
      <c r="C126" s="232" t="s">
        <v>219</v>
      </c>
      <c r="D126" s="233"/>
      <c r="E126" s="180">
        <v>29</v>
      </c>
      <c r="F126" s="181"/>
      <c r="G126" s="182"/>
      <c r="M126" s="178" t="s">
        <v>219</v>
      </c>
      <c r="O126" s="169"/>
    </row>
    <row r="127" spans="1:104" x14ac:dyDescent="0.2">
      <c r="A127" s="170">
        <v>42</v>
      </c>
      <c r="B127" s="171" t="s">
        <v>228</v>
      </c>
      <c r="C127" s="172" t="s">
        <v>229</v>
      </c>
      <c r="D127" s="173" t="s">
        <v>61</v>
      </c>
      <c r="E127" s="174">
        <f>SUM(G115:G126)/100</f>
        <v>0</v>
      </c>
      <c r="F127" s="206">
        <v>0</v>
      </c>
      <c r="G127" s="175">
        <f>E127*F127</f>
        <v>0</v>
      </c>
      <c r="O127" s="169">
        <v>2</v>
      </c>
      <c r="AA127" s="145">
        <v>7</v>
      </c>
      <c r="AB127" s="145">
        <v>1002</v>
      </c>
      <c r="AC127" s="145">
        <v>5</v>
      </c>
      <c r="AZ127" s="145">
        <v>2</v>
      </c>
      <c r="BA127" s="145">
        <f>IF(AZ127=1,G127,0)</f>
        <v>0</v>
      </c>
      <c r="BB127" s="145">
        <f>IF(AZ127=2,G127,0)</f>
        <v>0</v>
      </c>
      <c r="BC127" s="145">
        <f>IF(AZ127=3,G127,0)</f>
        <v>0</v>
      </c>
      <c r="BD127" s="145">
        <f>IF(AZ127=4,G127,0)</f>
        <v>0</v>
      </c>
      <c r="BE127" s="145">
        <f>IF(AZ127=5,G127,0)</f>
        <v>0</v>
      </c>
      <c r="CA127" s="176">
        <v>7</v>
      </c>
      <c r="CB127" s="176">
        <v>1002</v>
      </c>
      <c r="CZ127" s="145">
        <v>0</v>
      </c>
    </row>
    <row r="128" spans="1:104" x14ac:dyDescent="0.2">
      <c r="A128" s="183"/>
      <c r="B128" s="184" t="s">
        <v>74</v>
      </c>
      <c r="C128" s="185" t="str">
        <f>CONCATENATE(B114," ",C114)</f>
        <v>720 Zdravotechnická instalace</v>
      </c>
      <c r="D128" s="186"/>
      <c r="E128" s="187"/>
      <c r="F128" s="188"/>
      <c r="G128" s="189">
        <f>SUM(G114:G127)</f>
        <v>0</v>
      </c>
      <c r="O128" s="169">
        <v>4</v>
      </c>
      <c r="BA128" s="190">
        <f>SUM(BA114:BA127)</f>
        <v>0</v>
      </c>
      <c r="BB128" s="190">
        <f>SUM(BB114:BB127)</f>
        <v>0</v>
      </c>
      <c r="BC128" s="190">
        <f>SUM(BC114:BC127)</f>
        <v>0</v>
      </c>
      <c r="BD128" s="190">
        <f>SUM(BD114:BD127)</f>
        <v>0</v>
      </c>
      <c r="BE128" s="190">
        <f>SUM(BE114:BE127)</f>
        <v>0</v>
      </c>
    </row>
    <row r="129" spans="1:104" x14ac:dyDescent="0.2">
      <c r="A129" s="162" t="s">
        <v>72</v>
      </c>
      <c r="B129" s="163" t="s">
        <v>230</v>
      </c>
      <c r="C129" s="164" t="s">
        <v>231</v>
      </c>
      <c r="D129" s="165"/>
      <c r="E129" s="166"/>
      <c r="F129" s="166"/>
      <c r="G129" s="167"/>
      <c r="H129" s="168"/>
      <c r="I129" s="168"/>
      <c r="O129" s="169">
        <v>1</v>
      </c>
    </row>
    <row r="130" spans="1:104" ht="22.5" x14ac:dyDescent="0.2">
      <c r="A130" s="170">
        <v>43</v>
      </c>
      <c r="B130" s="171" t="s">
        <v>232</v>
      </c>
      <c r="C130" s="172" t="s">
        <v>233</v>
      </c>
      <c r="D130" s="173" t="s">
        <v>234</v>
      </c>
      <c r="E130" s="174">
        <v>1</v>
      </c>
      <c r="F130" s="206">
        <v>0</v>
      </c>
      <c r="G130" s="175">
        <f>E130*F130</f>
        <v>0</v>
      </c>
      <c r="O130" s="169">
        <v>2</v>
      </c>
      <c r="AA130" s="145">
        <v>1</v>
      </c>
      <c r="AB130" s="145">
        <v>7</v>
      </c>
      <c r="AC130" s="145">
        <v>7</v>
      </c>
      <c r="AZ130" s="145">
        <v>2</v>
      </c>
      <c r="BA130" s="145">
        <f>IF(AZ130=1,G130,0)</f>
        <v>0</v>
      </c>
      <c r="BB130" s="145">
        <f>IF(AZ130=2,G130,0)</f>
        <v>0</v>
      </c>
      <c r="BC130" s="145">
        <f>IF(AZ130=3,G130,0)</f>
        <v>0</v>
      </c>
      <c r="BD130" s="145">
        <f>IF(AZ130=4,G130,0)</f>
        <v>0</v>
      </c>
      <c r="BE130" s="145">
        <f>IF(AZ130=5,G130,0)</f>
        <v>0</v>
      </c>
      <c r="CA130" s="176">
        <v>1</v>
      </c>
      <c r="CB130" s="176">
        <v>7</v>
      </c>
      <c r="CZ130" s="145">
        <v>1.7590000000000001E-2</v>
      </c>
    </row>
    <row r="131" spans="1:104" x14ac:dyDescent="0.2">
      <c r="A131" s="170">
        <v>44</v>
      </c>
      <c r="B131" s="171" t="s">
        <v>235</v>
      </c>
      <c r="C131" s="172" t="s">
        <v>236</v>
      </c>
      <c r="D131" s="173" t="s">
        <v>128</v>
      </c>
      <c r="E131" s="174">
        <v>1</v>
      </c>
      <c r="F131" s="206">
        <v>0</v>
      </c>
      <c r="G131" s="175">
        <f>E131*F131</f>
        <v>0</v>
      </c>
      <c r="O131" s="169">
        <v>2</v>
      </c>
      <c r="AA131" s="145">
        <v>1</v>
      </c>
      <c r="AB131" s="145">
        <v>7</v>
      </c>
      <c r="AC131" s="145">
        <v>7</v>
      </c>
      <c r="AZ131" s="145">
        <v>2</v>
      </c>
      <c r="BA131" s="145">
        <f>IF(AZ131=1,G131,0)</f>
        <v>0</v>
      </c>
      <c r="BB131" s="145">
        <f>IF(AZ131=2,G131,0)</f>
        <v>0</v>
      </c>
      <c r="BC131" s="145">
        <f>IF(AZ131=3,G131,0)</f>
        <v>0</v>
      </c>
      <c r="BD131" s="145">
        <f>IF(AZ131=4,G131,0)</f>
        <v>0</v>
      </c>
      <c r="BE131" s="145">
        <f>IF(AZ131=5,G131,0)</f>
        <v>0</v>
      </c>
      <c r="CA131" s="176">
        <v>1</v>
      </c>
      <c r="CB131" s="176">
        <v>7</v>
      </c>
      <c r="CZ131" s="145">
        <v>2.0000000000000002E-5</v>
      </c>
    </row>
    <row r="132" spans="1:104" x14ac:dyDescent="0.2">
      <c r="A132" s="170">
        <v>45</v>
      </c>
      <c r="B132" s="171" t="s">
        <v>237</v>
      </c>
      <c r="C132" s="172" t="s">
        <v>238</v>
      </c>
      <c r="D132" s="173" t="s">
        <v>128</v>
      </c>
      <c r="E132" s="174">
        <v>2</v>
      </c>
      <c r="F132" s="206">
        <v>0</v>
      </c>
      <c r="G132" s="175">
        <f>E132*F132</f>
        <v>0</v>
      </c>
      <c r="O132" s="169">
        <v>2</v>
      </c>
      <c r="AA132" s="145">
        <v>1</v>
      </c>
      <c r="AB132" s="145">
        <v>7</v>
      </c>
      <c r="AC132" s="145">
        <v>7</v>
      </c>
      <c r="AZ132" s="145">
        <v>2</v>
      </c>
      <c r="BA132" s="145">
        <f>IF(AZ132=1,G132,0)</f>
        <v>0</v>
      </c>
      <c r="BB132" s="145">
        <f>IF(AZ132=2,G132,0)</f>
        <v>0</v>
      </c>
      <c r="BC132" s="145">
        <f>IF(AZ132=3,G132,0)</f>
        <v>0</v>
      </c>
      <c r="BD132" s="145">
        <f>IF(AZ132=4,G132,0)</f>
        <v>0</v>
      </c>
      <c r="BE132" s="145">
        <f>IF(AZ132=5,G132,0)</f>
        <v>0</v>
      </c>
      <c r="CA132" s="176">
        <v>1</v>
      </c>
      <c r="CB132" s="176">
        <v>7</v>
      </c>
      <c r="CZ132" s="145">
        <v>8.0000000000000004E-4</v>
      </c>
    </row>
    <row r="133" spans="1:104" x14ac:dyDescent="0.2">
      <c r="A133" s="177"/>
      <c r="B133" s="179"/>
      <c r="C133" s="232" t="s">
        <v>239</v>
      </c>
      <c r="D133" s="233"/>
      <c r="E133" s="180">
        <v>2</v>
      </c>
      <c r="F133" s="181"/>
      <c r="G133" s="182"/>
      <c r="M133" s="178" t="s">
        <v>239</v>
      </c>
      <c r="O133" s="169"/>
    </row>
    <row r="134" spans="1:104" x14ac:dyDescent="0.2">
      <c r="A134" s="170">
        <v>46</v>
      </c>
      <c r="B134" s="171" t="s">
        <v>240</v>
      </c>
      <c r="C134" s="172" t="s">
        <v>241</v>
      </c>
      <c r="D134" s="173" t="s">
        <v>234</v>
      </c>
      <c r="E134" s="174">
        <v>1</v>
      </c>
      <c r="F134" s="206">
        <v>0</v>
      </c>
      <c r="G134" s="175">
        <f>E134*F134</f>
        <v>0</v>
      </c>
      <c r="O134" s="169">
        <v>2</v>
      </c>
      <c r="AA134" s="145">
        <v>1</v>
      </c>
      <c r="AB134" s="145">
        <v>7</v>
      </c>
      <c r="AC134" s="145">
        <v>7</v>
      </c>
      <c r="AZ134" s="145">
        <v>2</v>
      </c>
      <c r="BA134" s="145">
        <f>IF(AZ134=1,G134,0)</f>
        <v>0</v>
      </c>
      <c r="BB134" s="145">
        <f>IF(AZ134=2,G134,0)</f>
        <v>0</v>
      </c>
      <c r="BC134" s="145">
        <f>IF(AZ134=3,G134,0)</f>
        <v>0</v>
      </c>
      <c r="BD134" s="145">
        <f>IF(AZ134=4,G134,0)</f>
        <v>0</v>
      </c>
      <c r="BE134" s="145">
        <f>IF(AZ134=5,G134,0)</f>
        <v>0</v>
      </c>
      <c r="CA134" s="176">
        <v>1</v>
      </c>
      <c r="CB134" s="176">
        <v>7</v>
      </c>
      <c r="CZ134" s="145">
        <v>1.2999999999999999E-2</v>
      </c>
    </row>
    <row r="135" spans="1:104" x14ac:dyDescent="0.2">
      <c r="A135" s="170">
        <v>47</v>
      </c>
      <c r="B135" s="171" t="s">
        <v>242</v>
      </c>
      <c r="C135" s="172" t="s">
        <v>243</v>
      </c>
      <c r="D135" s="173" t="s">
        <v>234</v>
      </c>
      <c r="E135" s="174">
        <v>1</v>
      </c>
      <c r="F135" s="206">
        <v>0</v>
      </c>
      <c r="G135" s="175">
        <f>E135*F135</f>
        <v>0</v>
      </c>
      <c r="O135" s="169">
        <v>2</v>
      </c>
      <c r="AA135" s="145">
        <v>1</v>
      </c>
      <c r="AB135" s="145">
        <v>7</v>
      </c>
      <c r="AC135" s="145">
        <v>7</v>
      </c>
      <c r="AZ135" s="145">
        <v>2</v>
      </c>
      <c r="BA135" s="145">
        <f>IF(AZ135=1,G135,0)</f>
        <v>0</v>
      </c>
      <c r="BB135" s="145">
        <f>IF(AZ135=2,G135,0)</f>
        <v>0</v>
      </c>
      <c r="BC135" s="145">
        <f>IF(AZ135=3,G135,0)</f>
        <v>0</v>
      </c>
      <c r="BD135" s="145">
        <f>IF(AZ135=4,G135,0)</f>
        <v>0</v>
      </c>
      <c r="BE135" s="145">
        <f>IF(AZ135=5,G135,0)</f>
        <v>0</v>
      </c>
      <c r="CA135" s="176">
        <v>1</v>
      </c>
      <c r="CB135" s="176">
        <v>7</v>
      </c>
      <c r="CZ135" s="145">
        <v>1.7999999999999999E-2</v>
      </c>
    </row>
    <row r="136" spans="1:104" x14ac:dyDescent="0.2">
      <c r="A136" s="170">
        <v>48</v>
      </c>
      <c r="B136" s="171" t="s">
        <v>244</v>
      </c>
      <c r="C136" s="172" t="s">
        <v>245</v>
      </c>
      <c r="D136" s="173" t="s">
        <v>150</v>
      </c>
      <c r="E136" s="174">
        <v>1</v>
      </c>
      <c r="F136" s="206">
        <v>0</v>
      </c>
      <c r="G136" s="175">
        <f>E136*F136</f>
        <v>0</v>
      </c>
      <c r="O136" s="169">
        <v>2</v>
      </c>
      <c r="AA136" s="145">
        <v>12</v>
      </c>
      <c r="AB136" s="145">
        <v>0</v>
      </c>
      <c r="AC136" s="145">
        <v>144</v>
      </c>
      <c r="AZ136" s="145">
        <v>2</v>
      </c>
      <c r="BA136" s="145">
        <f>IF(AZ136=1,G136,0)</f>
        <v>0</v>
      </c>
      <c r="BB136" s="145">
        <f>IF(AZ136=2,G136,0)</f>
        <v>0</v>
      </c>
      <c r="BC136" s="145">
        <f>IF(AZ136=3,G136,0)</f>
        <v>0</v>
      </c>
      <c r="BD136" s="145">
        <f>IF(AZ136=4,G136,0)</f>
        <v>0</v>
      </c>
      <c r="BE136" s="145">
        <f>IF(AZ136=5,G136,0)</f>
        <v>0</v>
      </c>
      <c r="CA136" s="176">
        <v>12</v>
      </c>
      <c r="CB136" s="176">
        <v>0</v>
      </c>
      <c r="CZ136" s="145">
        <v>0</v>
      </c>
    </row>
    <row r="137" spans="1:104" x14ac:dyDescent="0.2">
      <c r="A137" s="177"/>
      <c r="B137" s="179"/>
      <c r="C137" s="232" t="s">
        <v>246</v>
      </c>
      <c r="D137" s="233"/>
      <c r="E137" s="180">
        <v>0</v>
      </c>
      <c r="F137" s="181"/>
      <c r="G137" s="182"/>
      <c r="M137" s="178" t="s">
        <v>246</v>
      </c>
      <c r="O137" s="169"/>
    </row>
    <row r="138" spans="1:104" x14ac:dyDescent="0.2">
      <c r="A138" s="177"/>
      <c r="B138" s="179"/>
      <c r="C138" s="232" t="s">
        <v>247</v>
      </c>
      <c r="D138" s="233"/>
      <c r="E138" s="180">
        <v>1</v>
      </c>
      <c r="F138" s="181"/>
      <c r="G138" s="182"/>
      <c r="M138" s="178" t="s">
        <v>247</v>
      </c>
      <c r="O138" s="169"/>
    </row>
    <row r="139" spans="1:104" x14ac:dyDescent="0.2">
      <c r="A139" s="177"/>
      <c r="B139" s="179"/>
      <c r="C139" s="232" t="s">
        <v>248</v>
      </c>
      <c r="D139" s="233"/>
      <c r="E139" s="180">
        <v>0</v>
      </c>
      <c r="F139" s="181"/>
      <c r="G139" s="182"/>
      <c r="M139" s="178" t="s">
        <v>248</v>
      </c>
      <c r="O139" s="169"/>
    </row>
    <row r="140" spans="1:104" ht="22.5" x14ac:dyDescent="0.2">
      <c r="A140" s="170">
        <v>49</v>
      </c>
      <c r="B140" s="171" t="s">
        <v>249</v>
      </c>
      <c r="C140" s="172" t="s">
        <v>250</v>
      </c>
      <c r="D140" s="173" t="s">
        <v>128</v>
      </c>
      <c r="E140" s="174">
        <v>1</v>
      </c>
      <c r="F140" s="206">
        <v>0</v>
      </c>
      <c r="G140" s="175">
        <f t="shared" ref="G140:G147" si="0">E140*F140</f>
        <v>0</v>
      </c>
      <c r="O140" s="169">
        <v>2</v>
      </c>
      <c r="AA140" s="145">
        <v>12</v>
      </c>
      <c r="AB140" s="145">
        <v>0</v>
      </c>
      <c r="AC140" s="145">
        <v>145</v>
      </c>
      <c r="AZ140" s="145">
        <v>2</v>
      </c>
      <c r="BA140" s="145">
        <f t="shared" ref="BA140:BA147" si="1">IF(AZ140=1,G140,0)</f>
        <v>0</v>
      </c>
      <c r="BB140" s="145">
        <f t="shared" ref="BB140:BB147" si="2">IF(AZ140=2,G140,0)</f>
        <v>0</v>
      </c>
      <c r="BC140" s="145">
        <f t="shared" ref="BC140:BC147" si="3">IF(AZ140=3,G140,0)</f>
        <v>0</v>
      </c>
      <c r="BD140" s="145">
        <f t="shared" ref="BD140:BD147" si="4">IF(AZ140=4,G140,0)</f>
        <v>0</v>
      </c>
      <c r="BE140" s="145">
        <f t="shared" ref="BE140:BE147" si="5">IF(AZ140=5,G140,0)</f>
        <v>0</v>
      </c>
      <c r="CA140" s="176">
        <v>12</v>
      </c>
      <c r="CB140" s="176">
        <v>0</v>
      </c>
      <c r="CZ140" s="145">
        <v>1.8669999999999999E-2</v>
      </c>
    </row>
    <row r="141" spans="1:104" ht="22.5" x14ac:dyDescent="0.2">
      <c r="A141" s="170">
        <v>50</v>
      </c>
      <c r="B141" s="171" t="s">
        <v>251</v>
      </c>
      <c r="C141" s="172" t="s">
        <v>252</v>
      </c>
      <c r="D141" s="173" t="s">
        <v>128</v>
      </c>
      <c r="E141" s="174">
        <v>1</v>
      </c>
      <c r="F141" s="206">
        <v>0</v>
      </c>
      <c r="G141" s="175">
        <f t="shared" si="0"/>
        <v>0</v>
      </c>
      <c r="O141" s="169">
        <v>2</v>
      </c>
      <c r="AA141" s="145">
        <v>12</v>
      </c>
      <c r="AB141" s="145">
        <v>0</v>
      </c>
      <c r="AC141" s="145">
        <v>160</v>
      </c>
      <c r="AZ141" s="145">
        <v>2</v>
      </c>
      <c r="BA141" s="145">
        <f t="shared" si="1"/>
        <v>0</v>
      </c>
      <c r="BB141" s="145">
        <f t="shared" si="2"/>
        <v>0</v>
      </c>
      <c r="BC141" s="145">
        <f t="shared" si="3"/>
        <v>0</v>
      </c>
      <c r="BD141" s="145">
        <f t="shared" si="4"/>
        <v>0</v>
      </c>
      <c r="BE141" s="145">
        <f t="shared" si="5"/>
        <v>0</v>
      </c>
      <c r="CA141" s="176">
        <v>12</v>
      </c>
      <c r="CB141" s="176">
        <v>0</v>
      </c>
      <c r="CZ141" s="145">
        <v>3.8280000000000002E-2</v>
      </c>
    </row>
    <row r="142" spans="1:104" x14ac:dyDescent="0.2">
      <c r="A142" s="170">
        <v>51</v>
      </c>
      <c r="B142" s="171" t="s">
        <v>253</v>
      </c>
      <c r="C142" s="172" t="s">
        <v>254</v>
      </c>
      <c r="D142" s="173" t="s">
        <v>128</v>
      </c>
      <c r="E142" s="174">
        <v>1</v>
      </c>
      <c r="F142" s="206">
        <v>0</v>
      </c>
      <c r="G142" s="175">
        <f t="shared" si="0"/>
        <v>0</v>
      </c>
      <c r="O142" s="169">
        <v>2</v>
      </c>
      <c r="AA142" s="145">
        <v>3</v>
      </c>
      <c r="AB142" s="145">
        <v>0</v>
      </c>
      <c r="AC142" s="145">
        <v>55144111</v>
      </c>
      <c r="AZ142" s="145">
        <v>2</v>
      </c>
      <c r="BA142" s="145">
        <f t="shared" si="1"/>
        <v>0</v>
      </c>
      <c r="BB142" s="145">
        <f t="shared" si="2"/>
        <v>0</v>
      </c>
      <c r="BC142" s="145">
        <f t="shared" si="3"/>
        <v>0</v>
      </c>
      <c r="BD142" s="145">
        <f t="shared" si="4"/>
        <v>0</v>
      </c>
      <c r="BE142" s="145">
        <f t="shared" si="5"/>
        <v>0</v>
      </c>
      <c r="CA142" s="176">
        <v>3</v>
      </c>
      <c r="CB142" s="176">
        <v>0</v>
      </c>
      <c r="CZ142" s="145">
        <v>1.6999999999999999E-3</v>
      </c>
    </row>
    <row r="143" spans="1:104" x14ac:dyDescent="0.2">
      <c r="A143" s="170">
        <v>52</v>
      </c>
      <c r="B143" s="171" t="s">
        <v>255</v>
      </c>
      <c r="C143" s="172" t="s">
        <v>256</v>
      </c>
      <c r="D143" s="173" t="s">
        <v>128</v>
      </c>
      <c r="E143" s="174">
        <v>1</v>
      </c>
      <c r="F143" s="206">
        <v>0</v>
      </c>
      <c r="G143" s="175">
        <f t="shared" si="0"/>
        <v>0</v>
      </c>
      <c r="O143" s="169">
        <v>2</v>
      </c>
      <c r="AA143" s="145">
        <v>3</v>
      </c>
      <c r="AB143" s="145">
        <v>0</v>
      </c>
      <c r="AC143" s="145">
        <v>55144143</v>
      </c>
      <c r="AZ143" s="145">
        <v>2</v>
      </c>
      <c r="BA143" s="145">
        <f t="shared" si="1"/>
        <v>0</v>
      </c>
      <c r="BB143" s="145">
        <f t="shared" si="2"/>
        <v>0</v>
      </c>
      <c r="BC143" s="145">
        <f t="shared" si="3"/>
        <v>0</v>
      </c>
      <c r="BD143" s="145">
        <f t="shared" si="4"/>
        <v>0</v>
      </c>
      <c r="BE143" s="145">
        <f t="shared" si="5"/>
        <v>0</v>
      </c>
      <c r="CA143" s="176">
        <v>3</v>
      </c>
      <c r="CB143" s="176">
        <v>0</v>
      </c>
      <c r="CZ143" s="145">
        <v>3.0999999999999999E-3</v>
      </c>
    </row>
    <row r="144" spans="1:104" x14ac:dyDescent="0.2">
      <c r="A144" s="170">
        <v>53</v>
      </c>
      <c r="B144" s="171" t="s">
        <v>257</v>
      </c>
      <c r="C144" s="172" t="s">
        <v>258</v>
      </c>
      <c r="D144" s="173" t="s">
        <v>128</v>
      </c>
      <c r="E144" s="174">
        <v>1</v>
      </c>
      <c r="F144" s="206">
        <v>0</v>
      </c>
      <c r="G144" s="175">
        <f t="shared" si="0"/>
        <v>0</v>
      </c>
      <c r="O144" s="169">
        <v>2</v>
      </c>
      <c r="AA144" s="145">
        <v>3</v>
      </c>
      <c r="AB144" s="145">
        <v>7</v>
      </c>
      <c r="AC144" s="145">
        <v>55145040</v>
      </c>
      <c r="AZ144" s="145">
        <v>2</v>
      </c>
      <c r="BA144" s="145">
        <f t="shared" si="1"/>
        <v>0</v>
      </c>
      <c r="BB144" s="145">
        <f t="shared" si="2"/>
        <v>0</v>
      </c>
      <c r="BC144" s="145">
        <f t="shared" si="3"/>
        <v>0</v>
      </c>
      <c r="BD144" s="145">
        <f t="shared" si="4"/>
        <v>0</v>
      </c>
      <c r="BE144" s="145">
        <f t="shared" si="5"/>
        <v>0</v>
      </c>
      <c r="CA144" s="176">
        <v>3</v>
      </c>
      <c r="CB144" s="176">
        <v>7</v>
      </c>
      <c r="CZ144" s="145">
        <v>1.64E-3</v>
      </c>
    </row>
    <row r="145" spans="1:104" x14ac:dyDescent="0.2">
      <c r="A145" s="170">
        <v>54</v>
      </c>
      <c r="B145" s="171" t="s">
        <v>259</v>
      </c>
      <c r="C145" s="172" t="s">
        <v>260</v>
      </c>
      <c r="D145" s="173" t="s">
        <v>128</v>
      </c>
      <c r="E145" s="174">
        <v>1</v>
      </c>
      <c r="F145" s="206">
        <v>0</v>
      </c>
      <c r="G145" s="175">
        <f t="shared" si="0"/>
        <v>0</v>
      </c>
      <c r="O145" s="169">
        <v>2</v>
      </c>
      <c r="AA145" s="145">
        <v>3</v>
      </c>
      <c r="AB145" s="145">
        <v>7</v>
      </c>
      <c r="AC145" s="145">
        <v>55145352</v>
      </c>
      <c r="AZ145" s="145">
        <v>2</v>
      </c>
      <c r="BA145" s="145">
        <f t="shared" si="1"/>
        <v>0</v>
      </c>
      <c r="BB145" s="145">
        <f t="shared" si="2"/>
        <v>0</v>
      </c>
      <c r="BC145" s="145">
        <f t="shared" si="3"/>
        <v>0</v>
      </c>
      <c r="BD145" s="145">
        <f t="shared" si="4"/>
        <v>0</v>
      </c>
      <c r="BE145" s="145">
        <f t="shared" si="5"/>
        <v>0</v>
      </c>
      <c r="CA145" s="176">
        <v>3</v>
      </c>
      <c r="CB145" s="176">
        <v>7</v>
      </c>
      <c r="CZ145" s="145">
        <v>0</v>
      </c>
    </row>
    <row r="146" spans="1:104" x14ac:dyDescent="0.2">
      <c r="A146" s="170">
        <v>55</v>
      </c>
      <c r="B146" s="171" t="s">
        <v>261</v>
      </c>
      <c r="C146" s="172" t="s">
        <v>262</v>
      </c>
      <c r="D146" s="173" t="s">
        <v>128</v>
      </c>
      <c r="E146" s="174">
        <v>1</v>
      </c>
      <c r="F146" s="206">
        <v>0</v>
      </c>
      <c r="G146" s="175">
        <f t="shared" si="0"/>
        <v>0</v>
      </c>
      <c r="O146" s="169">
        <v>2</v>
      </c>
      <c r="AA146" s="145">
        <v>3</v>
      </c>
      <c r="AB146" s="145">
        <v>7</v>
      </c>
      <c r="AC146" s="145">
        <v>64214440</v>
      </c>
      <c r="AZ146" s="145">
        <v>2</v>
      </c>
      <c r="BA146" s="145">
        <f t="shared" si="1"/>
        <v>0</v>
      </c>
      <c r="BB146" s="145">
        <f t="shared" si="2"/>
        <v>0</v>
      </c>
      <c r="BC146" s="145">
        <f t="shared" si="3"/>
        <v>0</v>
      </c>
      <c r="BD146" s="145">
        <f t="shared" si="4"/>
        <v>0</v>
      </c>
      <c r="BE146" s="145">
        <f t="shared" si="5"/>
        <v>0</v>
      </c>
      <c r="CA146" s="176">
        <v>3</v>
      </c>
      <c r="CB146" s="176">
        <v>7</v>
      </c>
      <c r="CZ146" s="145">
        <v>1.4200000000000001E-2</v>
      </c>
    </row>
    <row r="147" spans="1:104" x14ac:dyDescent="0.2">
      <c r="A147" s="170">
        <v>56</v>
      </c>
      <c r="B147" s="171" t="s">
        <v>263</v>
      </c>
      <c r="C147" s="172" t="s">
        <v>264</v>
      </c>
      <c r="D147" s="173" t="s">
        <v>61</v>
      </c>
      <c r="E147" s="174">
        <f>SUM(G130:G146)/100</f>
        <v>0</v>
      </c>
      <c r="F147" s="206">
        <v>0</v>
      </c>
      <c r="G147" s="175">
        <f t="shared" si="0"/>
        <v>0</v>
      </c>
      <c r="O147" s="169">
        <v>2</v>
      </c>
      <c r="AA147" s="145">
        <v>7</v>
      </c>
      <c r="AB147" s="145">
        <v>1002</v>
      </c>
      <c r="AC147" s="145">
        <v>5</v>
      </c>
      <c r="AZ147" s="145">
        <v>2</v>
      </c>
      <c r="BA147" s="145">
        <f t="shared" si="1"/>
        <v>0</v>
      </c>
      <c r="BB147" s="145">
        <f t="shared" si="2"/>
        <v>0</v>
      </c>
      <c r="BC147" s="145">
        <f t="shared" si="3"/>
        <v>0</v>
      </c>
      <c r="BD147" s="145">
        <f t="shared" si="4"/>
        <v>0</v>
      </c>
      <c r="BE147" s="145">
        <f t="shared" si="5"/>
        <v>0</v>
      </c>
      <c r="CA147" s="176">
        <v>7</v>
      </c>
      <c r="CB147" s="176">
        <v>1002</v>
      </c>
      <c r="CZ147" s="145">
        <v>0</v>
      </c>
    </row>
    <row r="148" spans="1:104" x14ac:dyDescent="0.2">
      <c r="A148" s="183"/>
      <c r="B148" s="184" t="s">
        <v>74</v>
      </c>
      <c r="C148" s="185" t="str">
        <f>CONCATENATE(B129," ",C129)</f>
        <v>725 Zařizovací předměty</v>
      </c>
      <c r="D148" s="186"/>
      <c r="E148" s="187"/>
      <c r="F148" s="188"/>
      <c r="G148" s="189">
        <f>SUM(G129:G147)</f>
        <v>0</v>
      </c>
      <c r="O148" s="169">
        <v>4</v>
      </c>
      <c r="BA148" s="190">
        <f>SUM(BA129:BA147)</f>
        <v>0</v>
      </c>
      <c r="BB148" s="190">
        <f>SUM(BB129:BB147)</f>
        <v>0</v>
      </c>
      <c r="BC148" s="190">
        <f>SUM(BC129:BC147)</f>
        <v>0</v>
      </c>
      <c r="BD148" s="190">
        <f>SUM(BD129:BD147)</f>
        <v>0</v>
      </c>
      <c r="BE148" s="190">
        <f>SUM(BE129:BE147)</f>
        <v>0</v>
      </c>
    </row>
    <row r="149" spans="1:104" x14ac:dyDescent="0.2">
      <c r="A149" s="162" t="s">
        <v>72</v>
      </c>
      <c r="B149" s="163" t="s">
        <v>265</v>
      </c>
      <c r="C149" s="164" t="s">
        <v>266</v>
      </c>
      <c r="D149" s="165"/>
      <c r="E149" s="166"/>
      <c r="F149" s="166"/>
      <c r="G149" s="167"/>
      <c r="H149" s="168"/>
      <c r="I149" s="168"/>
      <c r="O149" s="169">
        <v>1</v>
      </c>
    </row>
    <row r="150" spans="1:104" ht="22.5" x14ac:dyDescent="0.2">
      <c r="A150" s="170">
        <v>57</v>
      </c>
      <c r="B150" s="171" t="s">
        <v>267</v>
      </c>
      <c r="C150" s="172" t="s">
        <v>268</v>
      </c>
      <c r="D150" s="173" t="s">
        <v>150</v>
      </c>
      <c r="E150" s="174">
        <v>1</v>
      </c>
      <c r="F150" s="206">
        <v>0</v>
      </c>
      <c r="G150" s="175">
        <f>E150*F150</f>
        <v>0</v>
      </c>
      <c r="O150" s="169">
        <v>2</v>
      </c>
      <c r="AA150" s="145">
        <v>12</v>
      </c>
      <c r="AB150" s="145">
        <v>0</v>
      </c>
      <c r="AC150" s="145">
        <v>23</v>
      </c>
      <c r="AZ150" s="145">
        <v>2</v>
      </c>
      <c r="BA150" s="145">
        <f>IF(AZ150=1,G150,0)</f>
        <v>0</v>
      </c>
      <c r="BB150" s="145">
        <f>IF(AZ150=2,G150,0)</f>
        <v>0</v>
      </c>
      <c r="BC150" s="145">
        <f>IF(AZ150=3,G150,0)</f>
        <v>0</v>
      </c>
      <c r="BD150" s="145">
        <f>IF(AZ150=4,G150,0)</f>
        <v>0</v>
      </c>
      <c r="BE150" s="145">
        <f>IF(AZ150=5,G150,0)</f>
        <v>0</v>
      </c>
      <c r="CA150" s="176">
        <v>12</v>
      </c>
      <c r="CB150" s="176">
        <v>0</v>
      </c>
      <c r="CZ150" s="145">
        <v>1.6500000000000001E-2</v>
      </c>
    </row>
    <row r="151" spans="1:104" x14ac:dyDescent="0.2">
      <c r="A151" s="170">
        <v>58</v>
      </c>
      <c r="B151" s="171" t="s">
        <v>269</v>
      </c>
      <c r="C151" s="172" t="s">
        <v>270</v>
      </c>
      <c r="D151" s="173" t="s">
        <v>61</v>
      </c>
      <c r="E151" s="174">
        <f>SUM(G150)/100</f>
        <v>0</v>
      </c>
      <c r="F151" s="206">
        <v>0</v>
      </c>
      <c r="G151" s="175">
        <f>E151*F151</f>
        <v>0</v>
      </c>
      <c r="O151" s="169">
        <v>2</v>
      </c>
      <c r="AA151" s="145">
        <v>7</v>
      </c>
      <c r="AB151" s="145">
        <v>1002</v>
      </c>
      <c r="AC151" s="145">
        <v>5</v>
      </c>
      <c r="AZ151" s="145">
        <v>2</v>
      </c>
      <c r="BA151" s="145">
        <f>IF(AZ151=1,G151,0)</f>
        <v>0</v>
      </c>
      <c r="BB151" s="145">
        <f>IF(AZ151=2,G151,0)</f>
        <v>0</v>
      </c>
      <c r="BC151" s="145">
        <f>IF(AZ151=3,G151,0)</f>
        <v>0</v>
      </c>
      <c r="BD151" s="145">
        <f>IF(AZ151=4,G151,0)</f>
        <v>0</v>
      </c>
      <c r="BE151" s="145">
        <f>IF(AZ151=5,G151,0)</f>
        <v>0</v>
      </c>
      <c r="CA151" s="176">
        <v>7</v>
      </c>
      <c r="CB151" s="176">
        <v>1002</v>
      </c>
      <c r="CZ151" s="145">
        <v>0</v>
      </c>
    </row>
    <row r="152" spans="1:104" x14ac:dyDescent="0.2">
      <c r="A152" s="183"/>
      <c r="B152" s="184" t="s">
        <v>74</v>
      </c>
      <c r="C152" s="185" t="str">
        <f>CONCATENATE(B149," ",C149)</f>
        <v>735 Otopná tělesa</v>
      </c>
      <c r="D152" s="186"/>
      <c r="E152" s="187"/>
      <c r="F152" s="188"/>
      <c r="G152" s="189">
        <f>SUM(G149:G151)</f>
        <v>0</v>
      </c>
      <c r="O152" s="169">
        <v>4</v>
      </c>
      <c r="BA152" s="190">
        <f>SUM(BA149:BA151)</f>
        <v>0</v>
      </c>
      <c r="BB152" s="190">
        <f>SUM(BB149:BB151)</f>
        <v>0</v>
      </c>
      <c r="BC152" s="190">
        <f>SUM(BC149:BC151)</f>
        <v>0</v>
      </c>
      <c r="BD152" s="190">
        <f>SUM(BD149:BD151)</f>
        <v>0</v>
      </c>
      <c r="BE152" s="190">
        <f>SUM(BE149:BE151)</f>
        <v>0</v>
      </c>
    </row>
    <row r="153" spans="1:104" x14ac:dyDescent="0.2">
      <c r="A153" s="162" t="s">
        <v>72</v>
      </c>
      <c r="B153" s="163" t="s">
        <v>271</v>
      </c>
      <c r="C153" s="164" t="s">
        <v>272</v>
      </c>
      <c r="D153" s="165"/>
      <c r="E153" s="166"/>
      <c r="F153" s="166"/>
      <c r="G153" s="167"/>
      <c r="H153" s="168"/>
      <c r="I153" s="168"/>
      <c r="O153" s="169">
        <v>1</v>
      </c>
    </row>
    <row r="154" spans="1:104" x14ac:dyDescent="0.2">
      <c r="A154" s="170">
        <v>59</v>
      </c>
      <c r="B154" s="171" t="s">
        <v>273</v>
      </c>
      <c r="C154" s="172" t="s">
        <v>274</v>
      </c>
      <c r="D154" s="173" t="s">
        <v>128</v>
      </c>
      <c r="E154" s="174">
        <v>1</v>
      </c>
      <c r="F154" s="206">
        <v>0</v>
      </c>
      <c r="G154" s="175">
        <f>E154*F154</f>
        <v>0</v>
      </c>
      <c r="O154" s="169">
        <v>2</v>
      </c>
      <c r="AA154" s="145">
        <v>1</v>
      </c>
      <c r="AB154" s="145">
        <v>7</v>
      </c>
      <c r="AC154" s="145">
        <v>7</v>
      </c>
      <c r="AZ154" s="145">
        <v>2</v>
      </c>
      <c r="BA154" s="145">
        <f>IF(AZ154=1,G154,0)</f>
        <v>0</v>
      </c>
      <c r="BB154" s="145">
        <f>IF(AZ154=2,G154,0)</f>
        <v>0</v>
      </c>
      <c r="BC154" s="145">
        <f>IF(AZ154=3,G154,0)</f>
        <v>0</v>
      </c>
      <c r="BD154" s="145">
        <f>IF(AZ154=4,G154,0)</f>
        <v>0</v>
      </c>
      <c r="BE154" s="145">
        <f>IF(AZ154=5,G154,0)</f>
        <v>0</v>
      </c>
      <c r="CA154" s="176">
        <v>1</v>
      </c>
      <c r="CB154" s="176">
        <v>7</v>
      </c>
      <c r="CZ154" s="145">
        <v>0</v>
      </c>
    </row>
    <row r="155" spans="1:104" x14ac:dyDescent="0.2">
      <c r="A155" s="170">
        <v>60</v>
      </c>
      <c r="B155" s="171" t="s">
        <v>275</v>
      </c>
      <c r="C155" s="172" t="s">
        <v>276</v>
      </c>
      <c r="D155" s="173" t="s">
        <v>128</v>
      </c>
      <c r="E155" s="174">
        <v>1</v>
      </c>
      <c r="F155" s="206">
        <v>0</v>
      </c>
      <c r="G155" s="175">
        <f>E155*F155</f>
        <v>0</v>
      </c>
      <c r="O155" s="169">
        <v>2</v>
      </c>
      <c r="AA155" s="145">
        <v>1</v>
      </c>
      <c r="AB155" s="145">
        <v>7</v>
      </c>
      <c r="AC155" s="145">
        <v>7</v>
      </c>
      <c r="AZ155" s="145">
        <v>2</v>
      </c>
      <c r="BA155" s="145">
        <f>IF(AZ155=1,G155,0)</f>
        <v>0</v>
      </c>
      <c r="BB155" s="145">
        <f>IF(AZ155=2,G155,0)</f>
        <v>0</v>
      </c>
      <c r="BC155" s="145">
        <f>IF(AZ155=3,G155,0)</f>
        <v>0</v>
      </c>
      <c r="BD155" s="145">
        <f>IF(AZ155=4,G155,0)</f>
        <v>0</v>
      </c>
      <c r="BE155" s="145">
        <f>IF(AZ155=5,G155,0)</f>
        <v>0</v>
      </c>
      <c r="CA155" s="176">
        <v>1</v>
      </c>
      <c r="CB155" s="176">
        <v>7</v>
      </c>
      <c r="CZ155" s="145">
        <v>0</v>
      </c>
    </row>
    <row r="156" spans="1:104" ht="22.5" x14ac:dyDescent="0.2">
      <c r="A156" s="170">
        <v>61</v>
      </c>
      <c r="B156" s="171" t="s">
        <v>277</v>
      </c>
      <c r="C156" s="172" t="s">
        <v>278</v>
      </c>
      <c r="D156" s="173" t="s">
        <v>128</v>
      </c>
      <c r="E156" s="174">
        <v>1</v>
      </c>
      <c r="F156" s="206">
        <v>0</v>
      </c>
      <c r="G156" s="175">
        <f>E156*F156</f>
        <v>0</v>
      </c>
      <c r="O156" s="169">
        <v>2</v>
      </c>
      <c r="AA156" s="145">
        <v>1</v>
      </c>
      <c r="AB156" s="145">
        <v>7</v>
      </c>
      <c r="AC156" s="145">
        <v>7</v>
      </c>
      <c r="AZ156" s="145">
        <v>2</v>
      </c>
      <c r="BA156" s="145">
        <f>IF(AZ156=1,G156,0)</f>
        <v>0</v>
      </c>
      <c r="BB156" s="145">
        <f>IF(AZ156=2,G156,0)</f>
        <v>0</v>
      </c>
      <c r="BC156" s="145">
        <f>IF(AZ156=3,G156,0)</f>
        <v>0</v>
      </c>
      <c r="BD156" s="145">
        <f>IF(AZ156=4,G156,0)</f>
        <v>0</v>
      </c>
      <c r="BE156" s="145">
        <f>IF(AZ156=5,G156,0)</f>
        <v>0</v>
      </c>
      <c r="CA156" s="176">
        <v>1</v>
      </c>
      <c r="CB156" s="176">
        <v>7</v>
      </c>
      <c r="CZ156" s="145">
        <v>2.7E-4</v>
      </c>
    </row>
    <row r="157" spans="1:104" x14ac:dyDescent="0.2">
      <c r="A157" s="177"/>
      <c r="B157" s="179"/>
      <c r="C157" s="234" t="s">
        <v>279</v>
      </c>
      <c r="D157" s="233"/>
      <c r="E157" s="203">
        <v>0</v>
      </c>
      <c r="F157" s="181"/>
      <c r="G157" s="182"/>
      <c r="M157" s="178" t="s">
        <v>279</v>
      </c>
      <c r="O157" s="169"/>
    </row>
    <row r="158" spans="1:104" x14ac:dyDescent="0.2">
      <c r="A158" s="177"/>
      <c r="B158" s="179"/>
      <c r="C158" s="234" t="s">
        <v>280</v>
      </c>
      <c r="D158" s="233"/>
      <c r="E158" s="203">
        <v>5.7450000000000001</v>
      </c>
      <c r="F158" s="181"/>
      <c r="G158" s="182"/>
      <c r="M158" s="178" t="s">
        <v>280</v>
      </c>
      <c r="O158" s="169"/>
    </row>
    <row r="159" spans="1:104" x14ac:dyDescent="0.2">
      <c r="A159" s="177"/>
      <c r="B159" s="179"/>
      <c r="C159" s="234" t="s">
        <v>281</v>
      </c>
      <c r="D159" s="233"/>
      <c r="E159" s="203">
        <v>5.7450000000000001</v>
      </c>
      <c r="F159" s="181"/>
      <c r="G159" s="182"/>
      <c r="M159" s="178" t="s">
        <v>281</v>
      </c>
      <c r="O159" s="169"/>
    </row>
    <row r="160" spans="1:104" x14ac:dyDescent="0.2">
      <c r="A160" s="177"/>
      <c r="B160" s="179"/>
      <c r="C160" s="232" t="s">
        <v>73</v>
      </c>
      <c r="D160" s="233"/>
      <c r="E160" s="180">
        <v>1</v>
      </c>
      <c r="F160" s="181"/>
      <c r="G160" s="182"/>
      <c r="M160" s="178">
        <v>1</v>
      </c>
      <c r="O160" s="169"/>
    </row>
    <row r="161" spans="1:104" x14ac:dyDescent="0.2">
      <c r="A161" s="170">
        <v>62</v>
      </c>
      <c r="B161" s="171" t="s">
        <v>282</v>
      </c>
      <c r="C161" s="172" t="s">
        <v>283</v>
      </c>
      <c r="D161" s="173" t="s">
        <v>150</v>
      </c>
      <c r="E161" s="174">
        <v>1</v>
      </c>
      <c r="F161" s="206">
        <v>0</v>
      </c>
      <c r="G161" s="175">
        <f>E161*F161</f>
        <v>0</v>
      </c>
      <c r="O161" s="169">
        <v>2</v>
      </c>
      <c r="AA161" s="145">
        <v>12</v>
      </c>
      <c r="AB161" s="145">
        <v>0</v>
      </c>
      <c r="AC161" s="145">
        <v>138</v>
      </c>
      <c r="AZ161" s="145">
        <v>2</v>
      </c>
      <c r="BA161" s="145">
        <f>IF(AZ161=1,G161,0)</f>
        <v>0</v>
      </c>
      <c r="BB161" s="145">
        <f>IF(AZ161=2,G161,0)</f>
        <v>0</v>
      </c>
      <c r="BC161" s="145">
        <f>IF(AZ161=3,G161,0)</f>
        <v>0</v>
      </c>
      <c r="BD161" s="145">
        <f>IF(AZ161=4,G161,0)</f>
        <v>0</v>
      </c>
      <c r="BE161" s="145">
        <f>IF(AZ161=5,G161,0)</f>
        <v>0</v>
      </c>
      <c r="CA161" s="176">
        <v>12</v>
      </c>
      <c r="CB161" s="176">
        <v>0</v>
      </c>
      <c r="CZ161" s="145">
        <v>0</v>
      </c>
    </row>
    <row r="162" spans="1:104" x14ac:dyDescent="0.2">
      <c r="A162" s="177"/>
      <c r="B162" s="179"/>
      <c r="C162" s="234" t="s">
        <v>279</v>
      </c>
      <c r="D162" s="233"/>
      <c r="E162" s="203">
        <v>0</v>
      </c>
      <c r="F162" s="181"/>
      <c r="G162" s="182"/>
      <c r="M162" s="178" t="s">
        <v>279</v>
      </c>
      <c r="O162" s="169"/>
    </row>
    <row r="163" spans="1:104" x14ac:dyDescent="0.2">
      <c r="A163" s="177"/>
      <c r="B163" s="179"/>
      <c r="C163" s="234" t="s">
        <v>284</v>
      </c>
      <c r="D163" s="233"/>
      <c r="E163" s="203">
        <v>4.1900000000000004</v>
      </c>
      <c r="F163" s="181"/>
      <c r="G163" s="182"/>
      <c r="M163" s="178" t="s">
        <v>284</v>
      </c>
      <c r="O163" s="169"/>
    </row>
    <row r="164" spans="1:104" x14ac:dyDescent="0.2">
      <c r="A164" s="177"/>
      <c r="B164" s="179"/>
      <c r="C164" s="234" t="s">
        <v>285</v>
      </c>
      <c r="D164" s="233"/>
      <c r="E164" s="203">
        <v>0</v>
      </c>
      <c r="F164" s="181"/>
      <c r="G164" s="182"/>
      <c r="M164" s="178" t="s">
        <v>285</v>
      </c>
      <c r="O164" s="169"/>
    </row>
    <row r="165" spans="1:104" x14ac:dyDescent="0.2">
      <c r="A165" s="177"/>
      <c r="B165" s="179"/>
      <c r="C165" s="234" t="s">
        <v>281</v>
      </c>
      <c r="D165" s="233"/>
      <c r="E165" s="203">
        <v>4.1900000000000004</v>
      </c>
      <c r="F165" s="181"/>
      <c r="G165" s="182"/>
      <c r="M165" s="178" t="s">
        <v>281</v>
      </c>
      <c r="O165" s="169"/>
    </row>
    <row r="166" spans="1:104" x14ac:dyDescent="0.2">
      <c r="A166" s="177"/>
      <c r="B166" s="179"/>
      <c r="C166" s="232" t="s">
        <v>73</v>
      </c>
      <c r="D166" s="233"/>
      <c r="E166" s="180">
        <v>1</v>
      </c>
      <c r="F166" s="181"/>
      <c r="G166" s="182"/>
      <c r="M166" s="178">
        <v>1</v>
      </c>
      <c r="O166" s="169"/>
    </row>
    <row r="167" spans="1:104" ht="22.5" x14ac:dyDescent="0.2">
      <c r="A167" s="170">
        <v>63</v>
      </c>
      <c r="B167" s="171" t="s">
        <v>286</v>
      </c>
      <c r="C167" s="172" t="s">
        <v>287</v>
      </c>
      <c r="D167" s="173" t="s">
        <v>128</v>
      </c>
      <c r="E167" s="174">
        <v>1</v>
      </c>
      <c r="F167" s="206">
        <v>0</v>
      </c>
      <c r="G167" s="175">
        <f>E167*F167</f>
        <v>0</v>
      </c>
      <c r="O167" s="169">
        <v>2</v>
      </c>
      <c r="AA167" s="145">
        <v>12</v>
      </c>
      <c r="AB167" s="145">
        <v>0</v>
      </c>
      <c r="AC167" s="145">
        <v>103</v>
      </c>
      <c r="AZ167" s="145">
        <v>2</v>
      </c>
      <c r="BA167" s="145">
        <f>IF(AZ167=1,G167,0)</f>
        <v>0</v>
      </c>
      <c r="BB167" s="145">
        <f>IF(AZ167=2,G167,0)</f>
        <v>0</v>
      </c>
      <c r="BC167" s="145">
        <f>IF(AZ167=3,G167,0)</f>
        <v>0</v>
      </c>
      <c r="BD167" s="145">
        <f>IF(AZ167=4,G167,0)</f>
        <v>0</v>
      </c>
      <c r="BE167" s="145">
        <f>IF(AZ167=5,G167,0)</f>
        <v>0</v>
      </c>
      <c r="CA167" s="176">
        <v>12</v>
      </c>
      <c r="CB167" s="176">
        <v>0</v>
      </c>
      <c r="CZ167" s="145">
        <v>0.184</v>
      </c>
    </row>
    <row r="168" spans="1:104" x14ac:dyDescent="0.2">
      <c r="A168" s="170">
        <v>64</v>
      </c>
      <c r="B168" s="171" t="s">
        <v>288</v>
      </c>
      <c r="C168" s="172" t="s">
        <v>289</v>
      </c>
      <c r="D168" s="173" t="s">
        <v>84</v>
      </c>
      <c r="E168" s="174">
        <v>3.895</v>
      </c>
      <c r="F168" s="206">
        <v>0</v>
      </c>
      <c r="G168" s="175">
        <f>E168*F168</f>
        <v>0</v>
      </c>
      <c r="O168" s="169">
        <v>2</v>
      </c>
      <c r="AA168" s="145">
        <v>12</v>
      </c>
      <c r="AB168" s="145">
        <v>0</v>
      </c>
      <c r="AC168" s="145">
        <v>137</v>
      </c>
      <c r="AZ168" s="145">
        <v>2</v>
      </c>
      <c r="BA168" s="145">
        <f>IF(AZ168=1,G168,0)</f>
        <v>0</v>
      </c>
      <c r="BB168" s="145">
        <f>IF(AZ168=2,G168,0)</f>
        <v>0</v>
      </c>
      <c r="BC168" s="145">
        <f>IF(AZ168=3,G168,0)</f>
        <v>0</v>
      </c>
      <c r="BD168" s="145">
        <f>IF(AZ168=4,G168,0)</f>
        <v>0</v>
      </c>
      <c r="BE168" s="145">
        <f>IF(AZ168=5,G168,0)</f>
        <v>0</v>
      </c>
      <c r="CA168" s="176">
        <v>12</v>
      </c>
      <c r="CB168" s="176">
        <v>0</v>
      </c>
      <c r="CZ168" s="145">
        <v>1.4599999999999999E-3</v>
      </c>
    </row>
    <row r="169" spans="1:104" x14ac:dyDescent="0.2">
      <c r="A169" s="177"/>
      <c r="B169" s="179"/>
      <c r="C169" s="232" t="s">
        <v>290</v>
      </c>
      <c r="D169" s="233"/>
      <c r="E169" s="180">
        <v>3.895</v>
      </c>
      <c r="F169" s="181"/>
      <c r="G169" s="182"/>
      <c r="M169" s="178" t="s">
        <v>290</v>
      </c>
      <c r="O169" s="169"/>
    </row>
    <row r="170" spans="1:104" x14ac:dyDescent="0.2">
      <c r="A170" s="170">
        <v>65</v>
      </c>
      <c r="B170" s="171" t="s">
        <v>291</v>
      </c>
      <c r="C170" s="172" t="s">
        <v>292</v>
      </c>
      <c r="D170" s="173" t="s">
        <v>128</v>
      </c>
      <c r="E170" s="174">
        <v>1</v>
      </c>
      <c r="F170" s="206">
        <v>0</v>
      </c>
      <c r="G170" s="175">
        <f>E170*F170</f>
        <v>0</v>
      </c>
      <c r="O170" s="169">
        <v>2</v>
      </c>
      <c r="AA170" s="145">
        <v>3</v>
      </c>
      <c r="AB170" s="145">
        <v>7</v>
      </c>
      <c r="AC170" s="145">
        <v>54914635</v>
      </c>
      <c r="AZ170" s="145">
        <v>2</v>
      </c>
      <c r="BA170" s="145">
        <f>IF(AZ170=1,G170,0)</f>
        <v>0</v>
      </c>
      <c r="BB170" s="145">
        <f>IF(AZ170=2,G170,0)</f>
        <v>0</v>
      </c>
      <c r="BC170" s="145">
        <f>IF(AZ170=3,G170,0)</f>
        <v>0</v>
      </c>
      <c r="BD170" s="145">
        <f>IF(AZ170=4,G170,0)</f>
        <v>0</v>
      </c>
      <c r="BE170" s="145">
        <f>IF(AZ170=5,G170,0)</f>
        <v>0</v>
      </c>
      <c r="CA170" s="176">
        <v>3</v>
      </c>
      <c r="CB170" s="176">
        <v>7</v>
      </c>
      <c r="CZ170" s="145">
        <v>8.0000000000000004E-4</v>
      </c>
    </row>
    <row r="171" spans="1:104" x14ac:dyDescent="0.2">
      <c r="A171" s="170">
        <v>66</v>
      </c>
      <c r="B171" s="171" t="s">
        <v>293</v>
      </c>
      <c r="C171" s="172" t="s">
        <v>294</v>
      </c>
      <c r="D171" s="173" t="s">
        <v>128</v>
      </c>
      <c r="E171" s="174">
        <v>1</v>
      </c>
      <c r="F171" s="206">
        <v>0</v>
      </c>
      <c r="G171" s="175">
        <f>E171*F171</f>
        <v>0</v>
      </c>
      <c r="O171" s="169">
        <v>2</v>
      </c>
      <c r="AA171" s="145">
        <v>3</v>
      </c>
      <c r="AB171" s="145">
        <v>7</v>
      </c>
      <c r="AC171" s="145">
        <v>61161802</v>
      </c>
      <c r="AZ171" s="145">
        <v>2</v>
      </c>
      <c r="BA171" s="145">
        <f>IF(AZ171=1,G171,0)</f>
        <v>0</v>
      </c>
      <c r="BB171" s="145">
        <f>IF(AZ171=2,G171,0)</f>
        <v>0</v>
      </c>
      <c r="BC171" s="145">
        <f>IF(AZ171=3,G171,0)</f>
        <v>0</v>
      </c>
      <c r="BD171" s="145">
        <f>IF(AZ171=4,G171,0)</f>
        <v>0</v>
      </c>
      <c r="BE171" s="145">
        <f>IF(AZ171=5,G171,0)</f>
        <v>0</v>
      </c>
      <c r="CA171" s="176">
        <v>3</v>
      </c>
      <c r="CB171" s="176">
        <v>7</v>
      </c>
      <c r="CZ171" s="145">
        <v>1.7999999999999999E-2</v>
      </c>
    </row>
    <row r="172" spans="1:104" x14ac:dyDescent="0.2">
      <c r="A172" s="170">
        <v>67</v>
      </c>
      <c r="B172" s="171" t="s">
        <v>295</v>
      </c>
      <c r="C172" s="172" t="s">
        <v>296</v>
      </c>
      <c r="D172" s="173" t="s">
        <v>61</v>
      </c>
      <c r="E172" s="174">
        <f>SUM(G154:G171)/100</f>
        <v>0</v>
      </c>
      <c r="F172" s="206">
        <v>0</v>
      </c>
      <c r="G172" s="175">
        <f>E172*F172</f>
        <v>0</v>
      </c>
      <c r="O172" s="169">
        <v>2</v>
      </c>
      <c r="AA172" s="145">
        <v>7</v>
      </c>
      <c r="AB172" s="145">
        <v>1002</v>
      </c>
      <c r="AC172" s="145">
        <v>5</v>
      </c>
      <c r="AZ172" s="145">
        <v>2</v>
      </c>
      <c r="BA172" s="145">
        <f>IF(AZ172=1,G172,0)</f>
        <v>0</v>
      </c>
      <c r="BB172" s="145">
        <f>IF(AZ172=2,G172,0)</f>
        <v>0</v>
      </c>
      <c r="BC172" s="145">
        <f>IF(AZ172=3,G172,0)</f>
        <v>0</v>
      </c>
      <c r="BD172" s="145">
        <f>IF(AZ172=4,G172,0)</f>
        <v>0</v>
      </c>
      <c r="BE172" s="145">
        <f>IF(AZ172=5,G172,0)</f>
        <v>0</v>
      </c>
      <c r="CA172" s="176">
        <v>7</v>
      </c>
      <c r="CB172" s="176">
        <v>1002</v>
      </c>
      <c r="CZ172" s="145">
        <v>0</v>
      </c>
    </row>
    <row r="173" spans="1:104" x14ac:dyDescent="0.2">
      <c r="A173" s="183"/>
      <c r="B173" s="184" t="s">
        <v>74</v>
      </c>
      <c r="C173" s="185" t="str">
        <f>CONCATENATE(B153," ",C153)</f>
        <v>766 Konstrukce truhlářské</v>
      </c>
      <c r="D173" s="186"/>
      <c r="E173" s="187"/>
      <c r="F173" s="188"/>
      <c r="G173" s="189">
        <f>SUM(G153:G172)</f>
        <v>0</v>
      </c>
      <c r="O173" s="169">
        <v>4</v>
      </c>
      <c r="BA173" s="190">
        <f>SUM(BA153:BA172)</f>
        <v>0</v>
      </c>
      <c r="BB173" s="190">
        <f>SUM(BB153:BB172)</f>
        <v>0</v>
      </c>
      <c r="BC173" s="190">
        <f>SUM(BC153:BC172)</f>
        <v>0</v>
      </c>
      <c r="BD173" s="190">
        <f>SUM(BD153:BD172)</f>
        <v>0</v>
      </c>
      <c r="BE173" s="190">
        <f>SUM(BE153:BE172)</f>
        <v>0</v>
      </c>
    </row>
    <row r="174" spans="1:104" x14ac:dyDescent="0.2">
      <c r="A174" s="162" t="s">
        <v>72</v>
      </c>
      <c r="B174" s="163" t="s">
        <v>297</v>
      </c>
      <c r="C174" s="164" t="s">
        <v>298</v>
      </c>
      <c r="D174" s="165"/>
      <c r="E174" s="166"/>
      <c r="F174" s="166"/>
      <c r="G174" s="167"/>
      <c r="H174" s="168"/>
      <c r="I174" s="168"/>
      <c r="O174" s="169">
        <v>1</v>
      </c>
    </row>
    <row r="175" spans="1:104" ht="22.5" x14ac:dyDescent="0.2">
      <c r="A175" s="170">
        <v>68</v>
      </c>
      <c r="B175" s="171" t="s">
        <v>299</v>
      </c>
      <c r="C175" s="172" t="s">
        <v>300</v>
      </c>
      <c r="D175" s="173" t="s">
        <v>84</v>
      </c>
      <c r="E175" s="174">
        <v>7.351</v>
      </c>
      <c r="F175" s="206">
        <v>0</v>
      </c>
      <c r="G175" s="175">
        <f>E175*F175</f>
        <v>0</v>
      </c>
      <c r="O175" s="169">
        <v>2</v>
      </c>
      <c r="AA175" s="145">
        <v>12</v>
      </c>
      <c r="AB175" s="145">
        <v>0</v>
      </c>
      <c r="AC175" s="145">
        <v>134</v>
      </c>
      <c r="AZ175" s="145">
        <v>2</v>
      </c>
      <c r="BA175" s="145">
        <f>IF(AZ175=1,G175,0)</f>
        <v>0</v>
      </c>
      <c r="BB175" s="145">
        <f>IF(AZ175=2,G175,0)</f>
        <v>0</v>
      </c>
      <c r="BC175" s="145">
        <f>IF(AZ175=3,G175,0)</f>
        <v>0</v>
      </c>
      <c r="BD175" s="145">
        <f>IF(AZ175=4,G175,0)</f>
        <v>0</v>
      </c>
      <c r="BE175" s="145">
        <f>IF(AZ175=5,G175,0)</f>
        <v>0</v>
      </c>
      <c r="CA175" s="176">
        <v>12</v>
      </c>
      <c r="CB175" s="176">
        <v>0</v>
      </c>
      <c r="CZ175" s="145">
        <v>2.0369999999999999E-2</v>
      </c>
    </row>
    <row r="176" spans="1:104" x14ac:dyDescent="0.2">
      <c r="A176" s="177"/>
      <c r="B176" s="179"/>
      <c r="C176" s="232" t="s">
        <v>301</v>
      </c>
      <c r="D176" s="233"/>
      <c r="E176" s="180">
        <v>4.9909999999999997</v>
      </c>
      <c r="F176" s="181"/>
      <c r="G176" s="182"/>
      <c r="M176" s="178" t="s">
        <v>301</v>
      </c>
      <c r="O176" s="169"/>
    </row>
    <row r="177" spans="1:104" x14ac:dyDescent="0.2">
      <c r="A177" s="177"/>
      <c r="B177" s="179"/>
      <c r="C177" s="232" t="s">
        <v>302</v>
      </c>
      <c r="D177" s="233"/>
      <c r="E177" s="180">
        <v>2.36</v>
      </c>
      <c r="F177" s="181"/>
      <c r="G177" s="182"/>
      <c r="M177" s="178" t="s">
        <v>302</v>
      </c>
      <c r="O177" s="169"/>
    </row>
    <row r="178" spans="1:104" x14ac:dyDescent="0.2">
      <c r="A178" s="170">
        <v>69</v>
      </c>
      <c r="B178" s="171" t="s">
        <v>295</v>
      </c>
      <c r="C178" s="172" t="s">
        <v>296</v>
      </c>
      <c r="D178" s="173" t="s">
        <v>61</v>
      </c>
      <c r="E178" s="174">
        <f>SUM(G175:G177)/100</f>
        <v>0</v>
      </c>
      <c r="F178" s="206">
        <v>0</v>
      </c>
      <c r="G178" s="175">
        <f>E178*F178</f>
        <v>0</v>
      </c>
      <c r="O178" s="169">
        <v>2</v>
      </c>
      <c r="AA178" s="145">
        <v>7</v>
      </c>
      <c r="AB178" s="145">
        <v>1002</v>
      </c>
      <c r="AC178" s="145">
        <v>5</v>
      </c>
      <c r="AZ178" s="145">
        <v>2</v>
      </c>
      <c r="BA178" s="145">
        <f>IF(AZ178=1,G178,0)</f>
        <v>0</v>
      </c>
      <c r="BB178" s="145">
        <f>IF(AZ178=2,G178,0)</f>
        <v>0</v>
      </c>
      <c r="BC178" s="145">
        <f>IF(AZ178=3,G178,0)</f>
        <v>0</v>
      </c>
      <c r="BD178" s="145">
        <f>IF(AZ178=4,G178,0)</f>
        <v>0</v>
      </c>
      <c r="BE178" s="145">
        <f>IF(AZ178=5,G178,0)</f>
        <v>0</v>
      </c>
      <c r="CA178" s="176">
        <v>7</v>
      </c>
      <c r="CB178" s="176">
        <v>1002</v>
      </c>
      <c r="CZ178" s="145">
        <v>0</v>
      </c>
    </row>
    <row r="179" spans="1:104" x14ac:dyDescent="0.2">
      <c r="A179" s="183"/>
      <c r="B179" s="184" t="s">
        <v>74</v>
      </c>
      <c r="C179" s="185" t="str">
        <f>CONCATENATE(B174," ",C174)</f>
        <v>769 Otvorové prvky z plastu</v>
      </c>
      <c r="D179" s="186"/>
      <c r="E179" s="187"/>
      <c r="F179" s="188"/>
      <c r="G179" s="189">
        <f>SUM(G174:G178)</f>
        <v>0</v>
      </c>
      <c r="O179" s="169">
        <v>4</v>
      </c>
      <c r="BA179" s="190">
        <f>SUM(BA174:BA178)</f>
        <v>0</v>
      </c>
      <c r="BB179" s="190">
        <f>SUM(BB174:BB178)</f>
        <v>0</v>
      </c>
      <c r="BC179" s="190">
        <f>SUM(BC174:BC178)</f>
        <v>0</v>
      </c>
      <c r="BD179" s="190">
        <f>SUM(BD174:BD178)</f>
        <v>0</v>
      </c>
      <c r="BE179" s="190">
        <f>SUM(BE174:BE178)</f>
        <v>0</v>
      </c>
    </row>
    <row r="180" spans="1:104" x14ac:dyDescent="0.2">
      <c r="A180" s="162" t="s">
        <v>72</v>
      </c>
      <c r="B180" s="163" t="s">
        <v>303</v>
      </c>
      <c r="C180" s="164" t="s">
        <v>304</v>
      </c>
      <c r="D180" s="165"/>
      <c r="E180" s="166"/>
      <c r="F180" s="166"/>
      <c r="G180" s="167"/>
      <c r="H180" s="168"/>
      <c r="I180" s="168"/>
      <c r="O180" s="169">
        <v>1</v>
      </c>
    </row>
    <row r="181" spans="1:104" x14ac:dyDescent="0.2">
      <c r="A181" s="170">
        <v>70</v>
      </c>
      <c r="B181" s="171" t="s">
        <v>305</v>
      </c>
      <c r="C181" s="172" t="s">
        <v>306</v>
      </c>
      <c r="D181" s="173" t="s">
        <v>89</v>
      </c>
      <c r="E181" s="174">
        <v>8.9499999999999993</v>
      </c>
      <c r="F181" s="206">
        <v>0</v>
      </c>
      <c r="G181" s="175">
        <f>E181*F181</f>
        <v>0</v>
      </c>
      <c r="O181" s="169">
        <v>2</v>
      </c>
      <c r="AA181" s="145">
        <v>1</v>
      </c>
      <c r="AB181" s="145">
        <v>7</v>
      </c>
      <c r="AC181" s="145">
        <v>7</v>
      </c>
      <c r="AZ181" s="145">
        <v>2</v>
      </c>
      <c r="BA181" s="145">
        <f>IF(AZ181=1,G181,0)</f>
        <v>0</v>
      </c>
      <c r="BB181" s="145">
        <f>IF(AZ181=2,G181,0)</f>
        <v>0</v>
      </c>
      <c r="BC181" s="145">
        <f>IF(AZ181=3,G181,0)</f>
        <v>0</v>
      </c>
      <c r="BD181" s="145">
        <f>IF(AZ181=4,G181,0)</f>
        <v>0</v>
      </c>
      <c r="BE181" s="145">
        <f>IF(AZ181=5,G181,0)</f>
        <v>0</v>
      </c>
      <c r="CA181" s="176">
        <v>1</v>
      </c>
      <c r="CB181" s="176">
        <v>7</v>
      </c>
      <c r="CZ181" s="145">
        <v>1.1E-4</v>
      </c>
    </row>
    <row r="182" spans="1:104" x14ac:dyDescent="0.2">
      <c r="A182" s="177"/>
      <c r="B182" s="179"/>
      <c r="C182" s="232" t="s">
        <v>307</v>
      </c>
      <c r="D182" s="233"/>
      <c r="E182" s="180">
        <v>8.9499999999999993</v>
      </c>
      <c r="F182" s="181"/>
      <c r="G182" s="182"/>
      <c r="M182" s="178" t="s">
        <v>307</v>
      </c>
      <c r="O182" s="169"/>
    </row>
    <row r="183" spans="1:104" x14ac:dyDescent="0.2">
      <c r="A183" s="170">
        <v>71</v>
      </c>
      <c r="B183" s="171" t="s">
        <v>308</v>
      </c>
      <c r="C183" s="172" t="s">
        <v>309</v>
      </c>
      <c r="D183" s="173" t="s">
        <v>84</v>
      </c>
      <c r="E183" s="174">
        <v>5.0999999999999996</v>
      </c>
      <c r="F183" s="206">
        <v>0</v>
      </c>
      <c r="G183" s="175">
        <f>E183*F183</f>
        <v>0</v>
      </c>
      <c r="O183" s="169">
        <v>2</v>
      </c>
      <c r="AA183" s="145">
        <v>1</v>
      </c>
      <c r="AB183" s="145">
        <v>7</v>
      </c>
      <c r="AC183" s="145">
        <v>7</v>
      </c>
      <c r="AZ183" s="145">
        <v>2</v>
      </c>
      <c r="BA183" s="145">
        <f>IF(AZ183=1,G183,0)</f>
        <v>0</v>
      </c>
      <c r="BB183" s="145">
        <f>IF(AZ183=2,G183,0)</f>
        <v>0</v>
      </c>
      <c r="BC183" s="145">
        <f>IF(AZ183=3,G183,0)</f>
        <v>0</v>
      </c>
      <c r="BD183" s="145">
        <f>IF(AZ183=4,G183,0)</f>
        <v>0</v>
      </c>
      <c r="BE183" s="145">
        <f>IF(AZ183=5,G183,0)</f>
        <v>0</v>
      </c>
      <c r="CA183" s="176">
        <v>1</v>
      </c>
      <c r="CB183" s="176">
        <v>7</v>
      </c>
      <c r="CZ183" s="145">
        <v>8.0000000000000004E-4</v>
      </c>
    </row>
    <row r="184" spans="1:104" x14ac:dyDescent="0.2">
      <c r="A184" s="177"/>
      <c r="B184" s="179"/>
      <c r="C184" s="232" t="s">
        <v>95</v>
      </c>
      <c r="D184" s="233"/>
      <c r="E184" s="180">
        <v>0</v>
      </c>
      <c r="F184" s="181"/>
      <c r="G184" s="182"/>
      <c r="M184" s="178" t="s">
        <v>95</v>
      </c>
      <c r="O184" s="169"/>
    </row>
    <row r="185" spans="1:104" x14ac:dyDescent="0.2">
      <c r="A185" s="177"/>
      <c r="B185" s="179"/>
      <c r="C185" s="232" t="s">
        <v>96</v>
      </c>
      <c r="D185" s="233"/>
      <c r="E185" s="180">
        <v>5.0999999999999996</v>
      </c>
      <c r="F185" s="181"/>
      <c r="G185" s="182"/>
      <c r="M185" s="178" t="s">
        <v>96</v>
      </c>
      <c r="O185" s="169"/>
    </row>
    <row r="186" spans="1:104" ht="22.5" x14ac:dyDescent="0.2">
      <c r="A186" s="170">
        <v>72</v>
      </c>
      <c r="B186" s="171" t="s">
        <v>310</v>
      </c>
      <c r="C186" s="172" t="s">
        <v>311</v>
      </c>
      <c r="D186" s="173" t="s">
        <v>84</v>
      </c>
      <c r="E186" s="174">
        <v>5.0999999999999996</v>
      </c>
      <c r="F186" s="206">
        <v>0</v>
      </c>
      <c r="G186" s="175">
        <f>E186*F186</f>
        <v>0</v>
      </c>
      <c r="O186" s="169">
        <v>2</v>
      </c>
      <c r="AA186" s="145">
        <v>12</v>
      </c>
      <c r="AB186" s="145">
        <v>0</v>
      </c>
      <c r="AC186" s="145">
        <v>24</v>
      </c>
      <c r="AZ186" s="145">
        <v>2</v>
      </c>
      <c r="BA186" s="145">
        <f>IF(AZ186=1,G186,0)</f>
        <v>0</v>
      </c>
      <c r="BB186" s="145">
        <f>IF(AZ186=2,G186,0)</f>
        <v>0</v>
      </c>
      <c r="BC186" s="145">
        <f>IF(AZ186=3,G186,0)</f>
        <v>0</v>
      </c>
      <c r="BD186" s="145">
        <f>IF(AZ186=4,G186,0)</f>
        <v>0</v>
      </c>
      <c r="BE186" s="145">
        <f>IF(AZ186=5,G186,0)</f>
        <v>0</v>
      </c>
      <c r="CA186" s="176">
        <v>12</v>
      </c>
      <c r="CB186" s="176">
        <v>0</v>
      </c>
      <c r="CZ186" s="145">
        <v>5.1399999999999996E-3</v>
      </c>
    </row>
    <row r="187" spans="1:104" x14ac:dyDescent="0.2">
      <c r="A187" s="177"/>
      <c r="B187" s="179"/>
      <c r="C187" s="232" t="s">
        <v>95</v>
      </c>
      <c r="D187" s="233"/>
      <c r="E187" s="180">
        <v>0</v>
      </c>
      <c r="F187" s="181"/>
      <c r="G187" s="182"/>
      <c r="M187" s="178" t="s">
        <v>95</v>
      </c>
      <c r="O187" s="169"/>
    </row>
    <row r="188" spans="1:104" x14ac:dyDescent="0.2">
      <c r="A188" s="177"/>
      <c r="B188" s="179"/>
      <c r="C188" s="232" t="s">
        <v>96</v>
      </c>
      <c r="D188" s="233"/>
      <c r="E188" s="180">
        <v>5.0999999999999996</v>
      </c>
      <c r="F188" s="181"/>
      <c r="G188" s="182"/>
      <c r="M188" s="178" t="s">
        <v>96</v>
      </c>
      <c r="O188" s="169"/>
    </row>
    <row r="189" spans="1:104" x14ac:dyDescent="0.2">
      <c r="A189" s="170">
        <v>73</v>
      </c>
      <c r="B189" s="171" t="s">
        <v>312</v>
      </c>
      <c r="C189" s="172" t="s">
        <v>313</v>
      </c>
      <c r="D189" s="173" t="s">
        <v>84</v>
      </c>
      <c r="E189" s="174">
        <v>5.0999999999999996</v>
      </c>
      <c r="F189" s="206">
        <v>0</v>
      </c>
      <c r="G189" s="175">
        <f>E189*F189</f>
        <v>0</v>
      </c>
      <c r="O189" s="169">
        <v>2</v>
      </c>
      <c r="AA189" s="145">
        <v>12</v>
      </c>
      <c r="AB189" s="145">
        <v>0</v>
      </c>
      <c r="AC189" s="145">
        <v>25</v>
      </c>
      <c r="AZ189" s="145">
        <v>2</v>
      </c>
      <c r="BA189" s="145">
        <f>IF(AZ189=1,G189,0)</f>
        <v>0</v>
      </c>
      <c r="BB189" s="145">
        <f>IF(AZ189=2,G189,0)</f>
        <v>0</v>
      </c>
      <c r="BC189" s="145">
        <f>IF(AZ189=3,G189,0)</f>
        <v>0</v>
      </c>
      <c r="BD189" s="145">
        <f>IF(AZ189=4,G189,0)</f>
        <v>0</v>
      </c>
      <c r="BE189" s="145">
        <f>IF(AZ189=5,G189,0)</f>
        <v>0</v>
      </c>
      <c r="CA189" s="176">
        <v>12</v>
      </c>
      <c r="CB189" s="176">
        <v>0</v>
      </c>
      <c r="CZ189" s="145">
        <v>3.3300000000000001E-3</v>
      </c>
    </row>
    <row r="190" spans="1:104" x14ac:dyDescent="0.2">
      <c r="A190" s="177"/>
      <c r="B190" s="179"/>
      <c r="C190" s="232" t="s">
        <v>95</v>
      </c>
      <c r="D190" s="233"/>
      <c r="E190" s="180">
        <v>0</v>
      </c>
      <c r="F190" s="181"/>
      <c r="G190" s="182"/>
      <c r="M190" s="178" t="s">
        <v>95</v>
      </c>
      <c r="O190" s="169"/>
    </row>
    <row r="191" spans="1:104" x14ac:dyDescent="0.2">
      <c r="A191" s="177"/>
      <c r="B191" s="179"/>
      <c r="C191" s="232" t="s">
        <v>96</v>
      </c>
      <c r="D191" s="233"/>
      <c r="E191" s="180">
        <v>5.0999999999999996</v>
      </c>
      <c r="F191" s="181"/>
      <c r="G191" s="182"/>
      <c r="M191" s="178" t="s">
        <v>96</v>
      </c>
      <c r="O191" s="169"/>
    </row>
    <row r="192" spans="1:104" x14ac:dyDescent="0.2">
      <c r="A192" s="170">
        <v>74</v>
      </c>
      <c r="B192" s="171" t="s">
        <v>314</v>
      </c>
      <c r="C192" s="172" t="s">
        <v>315</v>
      </c>
      <c r="D192" s="173" t="s">
        <v>84</v>
      </c>
      <c r="E192" s="174">
        <v>5.3550000000000004</v>
      </c>
      <c r="F192" s="206">
        <v>0</v>
      </c>
      <c r="G192" s="175">
        <f>E192*F192</f>
        <v>0</v>
      </c>
      <c r="O192" s="169">
        <v>2</v>
      </c>
      <c r="AA192" s="145">
        <v>3</v>
      </c>
      <c r="AB192" s="145">
        <v>7</v>
      </c>
      <c r="AC192" s="145">
        <v>59764210</v>
      </c>
      <c r="AZ192" s="145">
        <v>2</v>
      </c>
      <c r="BA192" s="145">
        <f>IF(AZ192=1,G192,0)</f>
        <v>0</v>
      </c>
      <c r="BB192" s="145">
        <f>IF(AZ192=2,G192,0)</f>
        <v>0</v>
      </c>
      <c r="BC192" s="145">
        <f>IF(AZ192=3,G192,0)</f>
        <v>0</v>
      </c>
      <c r="BD192" s="145">
        <f>IF(AZ192=4,G192,0)</f>
        <v>0</v>
      </c>
      <c r="BE192" s="145">
        <f>IF(AZ192=5,G192,0)</f>
        <v>0</v>
      </c>
      <c r="CA192" s="176">
        <v>3</v>
      </c>
      <c r="CB192" s="176">
        <v>7</v>
      </c>
      <c r="CZ192" s="145">
        <v>1.9199999999999998E-2</v>
      </c>
    </row>
    <row r="193" spans="1:104" x14ac:dyDescent="0.2">
      <c r="A193" s="177"/>
      <c r="B193" s="179"/>
      <c r="C193" s="232" t="s">
        <v>95</v>
      </c>
      <c r="D193" s="233"/>
      <c r="E193" s="180">
        <v>0</v>
      </c>
      <c r="F193" s="181"/>
      <c r="G193" s="182"/>
      <c r="M193" s="178" t="s">
        <v>95</v>
      </c>
      <c r="O193" s="169"/>
    </row>
    <row r="194" spans="1:104" x14ac:dyDescent="0.2">
      <c r="A194" s="177"/>
      <c r="B194" s="179"/>
      <c r="C194" s="232" t="s">
        <v>96</v>
      </c>
      <c r="D194" s="233"/>
      <c r="E194" s="180">
        <v>5.0999999999999996</v>
      </c>
      <c r="F194" s="181"/>
      <c r="G194" s="182"/>
      <c r="M194" s="178" t="s">
        <v>96</v>
      </c>
      <c r="O194" s="169"/>
    </row>
    <row r="195" spans="1:104" x14ac:dyDescent="0.2">
      <c r="A195" s="177"/>
      <c r="B195" s="179"/>
      <c r="C195" s="232" t="s">
        <v>316</v>
      </c>
      <c r="D195" s="233"/>
      <c r="E195" s="180">
        <v>0.255</v>
      </c>
      <c r="F195" s="181"/>
      <c r="G195" s="182"/>
      <c r="M195" s="178" t="s">
        <v>316</v>
      </c>
      <c r="O195" s="169"/>
    </row>
    <row r="196" spans="1:104" x14ac:dyDescent="0.2">
      <c r="A196" s="170">
        <v>75</v>
      </c>
      <c r="B196" s="171" t="s">
        <v>317</v>
      </c>
      <c r="C196" s="172" t="s">
        <v>318</v>
      </c>
      <c r="D196" s="173" t="s">
        <v>61</v>
      </c>
      <c r="E196" s="174">
        <f>SUM(G181:G195)/100</f>
        <v>0</v>
      </c>
      <c r="F196" s="206">
        <v>0</v>
      </c>
      <c r="G196" s="175">
        <f>E196*F196</f>
        <v>0</v>
      </c>
      <c r="O196" s="169">
        <v>2</v>
      </c>
      <c r="AA196" s="145">
        <v>7</v>
      </c>
      <c r="AB196" s="145">
        <v>1002</v>
      </c>
      <c r="AC196" s="145">
        <v>5</v>
      </c>
      <c r="AZ196" s="145">
        <v>2</v>
      </c>
      <c r="BA196" s="145">
        <f>IF(AZ196=1,G196,0)</f>
        <v>0</v>
      </c>
      <c r="BB196" s="145">
        <f>IF(AZ196=2,G196,0)</f>
        <v>0</v>
      </c>
      <c r="BC196" s="145">
        <f>IF(AZ196=3,G196,0)</f>
        <v>0</v>
      </c>
      <c r="BD196" s="145">
        <f>IF(AZ196=4,G196,0)</f>
        <v>0</v>
      </c>
      <c r="BE196" s="145">
        <f>IF(AZ196=5,G196,0)</f>
        <v>0</v>
      </c>
      <c r="CA196" s="176">
        <v>7</v>
      </c>
      <c r="CB196" s="176">
        <v>1002</v>
      </c>
      <c r="CZ196" s="145">
        <v>0</v>
      </c>
    </row>
    <row r="197" spans="1:104" x14ac:dyDescent="0.2">
      <c r="A197" s="183"/>
      <c r="B197" s="184" t="s">
        <v>74</v>
      </c>
      <c r="C197" s="185" t="str">
        <f>CONCATENATE(B180," ",C180)</f>
        <v>771 Podlahy z dlaždic a obklady</v>
      </c>
      <c r="D197" s="186"/>
      <c r="E197" s="187"/>
      <c r="F197" s="188"/>
      <c r="G197" s="189">
        <f>SUM(G180:G196)</f>
        <v>0</v>
      </c>
      <c r="O197" s="169">
        <v>4</v>
      </c>
      <c r="BA197" s="190">
        <f>SUM(BA180:BA196)</f>
        <v>0</v>
      </c>
      <c r="BB197" s="190">
        <f>SUM(BB180:BB196)</f>
        <v>0</v>
      </c>
      <c r="BC197" s="190">
        <f>SUM(BC180:BC196)</f>
        <v>0</v>
      </c>
      <c r="BD197" s="190">
        <f>SUM(BD180:BD196)</f>
        <v>0</v>
      </c>
      <c r="BE197" s="190">
        <f>SUM(BE180:BE196)</f>
        <v>0</v>
      </c>
    </row>
    <row r="198" spans="1:104" x14ac:dyDescent="0.2">
      <c r="A198" s="162" t="s">
        <v>72</v>
      </c>
      <c r="B198" s="163" t="s">
        <v>319</v>
      </c>
      <c r="C198" s="164" t="s">
        <v>320</v>
      </c>
      <c r="D198" s="165"/>
      <c r="E198" s="166"/>
      <c r="F198" s="166"/>
      <c r="G198" s="167"/>
      <c r="H198" s="168"/>
      <c r="I198" s="168"/>
      <c r="O198" s="169">
        <v>1</v>
      </c>
    </row>
    <row r="199" spans="1:104" x14ac:dyDescent="0.2">
      <c r="A199" s="170">
        <v>76</v>
      </c>
      <c r="B199" s="171" t="s">
        <v>321</v>
      </c>
      <c r="C199" s="172" t="s">
        <v>322</v>
      </c>
      <c r="D199" s="173" t="s">
        <v>89</v>
      </c>
      <c r="E199" s="174">
        <v>2.2999999999999998</v>
      </c>
      <c r="F199" s="206">
        <v>0</v>
      </c>
      <c r="G199" s="175">
        <f>E199*F199</f>
        <v>0</v>
      </c>
      <c r="O199" s="169">
        <v>2</v>
      </c>
      <c r="AA199" s="145">
        <v>1</v>
      </c>
      <c r="AB199" s="145">
        <v>7</v>
      </c>
      <c r="AC199" s="145">
        <v>7</v>
      </c>
      <c r="AZ199" s="145">
        <v>2</v>
      </c>
      <c r="BA199" s="145">
        <f>IF(AZ199=1,G199,0)</f>
        <v>0</v>
      </c>
      <c r="BB199" s="145">
        <f>IF(AZ199=2,G199,0)</f>
        <v>0</v>
      </c>
      <c r="BC199" s="145">
        <f>IF(AZ199=3,G199,0)</f>
        <v>0</v>
      </c>
      <c r="BD199" s="145">
        <f>IF(AZ199=4,G199,0)</f>
        <v>0</v>
      </c>
      <c r="BE199" s="145">
        <f>IF(AZ199=5,G199,0)</f>
        <v>0</v>
      </c>
      <c r="CA199" s="176">
        <v>1</v>
      </c>
      <c r="CB199" s="176">
        <v>7</v>
      </c>
      <c r="CZ199" s="145">
        <v>3.8999999999999999E-4</v>
      </c>
    </row>
    <row r="200" spans="1:104" x14ac:dyDescent="0.2">
      <c r="A200" s="177"/>
      <c r="B200" s="179"/>
      <c r="C200" s="232" t="s">
        <v>323</v>
      </c>
      <c r="D200" s="233"/>
      <c r="E200" s="180">
        <v>2.2999999999999998</v>
      </c>
      <c r="F200" s="181"/>
      <c r="G200" s="182"/>
      <c r="M200" s="178" t="s">
        <v>323</v>
      </c>
      <c r="O200" s="169"/>
    </row>
    <row r="201" spans="1:104" ht="22.5" x14ac:dyDescent="0.2">
      <c r="A201" s="170">
        <v>77</v>
      </c>
      <c r="B201" s="171" t="s">
        <v>324</v>
      </c>
      <c r="C201" s="172" t="s">
        <v>325</v>
      </c>
      <c r="D201" s="173" t="s">
        <v>84</v>
      </c>
      <c r="E201" s="174">
        <v>38.700000000000003</v>
      </c>
      <c r="F201" s="206">
        <v>0</v>
      </c>
      <c r="G201" s="175">
        <f>E201*F201</f>
        <v>0</v>
      </c>
      <c r="O201" s="169">
        <v>2</v>
      </c>
      <c r="AA201" s="145">
        <v>12</v>
      </c>
      <c r="AB201" s="145">
        <v>0</v>
      </c>
      <c r="AC201" s="145">
        <v>166</v>
      </c>
      <c r="AZ201" s="145">
        <v>2</v>
      </c>
      <c r="BA201" s="145">
        <f>IF(AZ201=1,G201,0)</f>
        <v>0</v>
      </c>
      <c r="BB201" s="145">
        <f>IF(AZ201=2,G201,0)</f>
        <v>0</v>
      </c>
      <c r="BC201" s="145">
        <f>IF(AZ201=3,G201,0)</f>
        <v>0</v>
      </c>
      <c r="BD201" s="145">
        <f>IF(AZ201=4,G201,0)</f>
        <v>0</v>
      </c>
      <c r="BE201" s="145">
        <f>IF(AZ201=5,G201,0)</f>
        <v>0</v>
      </c>
      <c r="CA201" s="176">
        <v>12</v>
      </c>
      <c r="CB201" s="176">
        <v>0</v>
      </c>
      <c r="CZ201" s="145">
        <v>1.09E-2</v>
      </c>
    </row>
    <row r="202" spans="1:104" x14ac:dyDescent="0.2">
      <c r="A202" s="177"/>
      <c r="B202" s="179"/>
      <c r="C202" s="232" t="s">
        <v>95</v>
      </c>
      <c r="D202" s="233"/>
      <c r="E202" s="180">
        <v>0</v>
      </c>
      <c r="F202" s="181"/>
      <c r="G202" s="182"/>
      <c r="M202" s="178" t="s">
        <v>95</v>
      </c>
      <c r="O202" s="169"/>
    </row>
    <row r="203" spans="1:104" x14ac:dyDescent="0.2">
      <c r="A203" s="177"/>
      <c r="B203" s="179"/>
      <c r="C203" s="232" t="s">
        <v>101</v>
      </c>
      <c r="D203" s="233"/>
      <c r="E203" s="180">
        <v>5</v>
      </c>
      <c r="F203" s="181"/>
      <c r="G203" s="182"/>
      <c r="M203" s="178" t="s">
        <v>101</v>
      </c>
      <c r="O203" s="169"/>
    </row>
    <row r="204" spans="1:104" x14ac:dyDescent="0.2">
      <c r="A204" s="177"/>
      <c r="B204" s="179"/>
      <c r="C204" s="232" t="s">
        <v>102</v>
      </c>
      <c r="D204" s="233"/>
      <c r="E204" s="180">
        <v>12.9</v>
      </c>
      <c r="F204" s="181"/>
      <c r="G204" s="182"/>
      <c r="M204" s="178" t="s">
        <v>102</v>
      </c>
      <c r="O204" s="169"/>
    </row>
    <row r="205" spans="1:104" x14ac:dyDescent="0.2">
      <c r="A205" s="177"/>
      <c r="B205" s="179"/>
      <c r="C205" s="232" t="s">
        <v>103</v>
      </c>
      <c r="D205" s="233"/>
      <c r="E205" s="180">
        <v>20.8</v>
      </c>
      <c r="F205" s="181"/>
      <c r="G205" s="182"/>
      <c r="M205" s="178" t="s">
        <v>103</v>
      </c>
      <c r="O205" s="169"/>
    </row>
    <row r="206" spans="1:104" x14ac:dyDescent="0.2">
      <c r="A206" s="170">
        <v>78</v>
      </c>
      <c r="B206" s="171" t="s">
        <v>326</v>
      </c>
      <c r="C206" s="172" t="s">
        <v>327</v>
      </c>
      <c r="D206" s="173" t="s">
        <v>61</v>
      </c>
      <c r="E206" s="174">
        <f>SUM(G199:G205)/100</f>
        <v>0</v>
      </c>
      <c r="F206" s="206">
        <v>0</v>
      </c>
      <c r="G206" s="175">
        <f>E206*F206</f>
        <v>0</v>
      </c>
      <c r="O206" s="169">
        <v>2</v>
      </c>
      <c r="AA206" s="145">
        <v>7</v>
      </c>
      <c r="AB206" s="145">
        <v>1002</v>
      </c>
      <c r="AC206" s="145">
        <v>5</v>
      </c>
      <c r="AZ206" s="145">
        <v>2</v>
      </c>
      <c r="BA206" s="145">
        <f>IF(AZ206=1,G206,0)</f>
        <v>0</v>
      </c>
      <c r="BB206" s="145">
        <f>IF(AZ206=2,G206,0)</f>
        <v>0</v>
      </c>
      <c r="BC206" s="145">
        <f>IF(AZ206=3,G206,0)</f>
        <v>0</v>
      </c>
      <c r="BD206" s="145">
        <f>IF(AZ206=4,G206,0)</f>
        <v>0</v>
      </c>
      <c r="BE206" s="145">
        <f>IF(AZ206=5,G206,0)</f>
        <v>0</v>
      </c>
      <c r="CA206" s="176">
        <v>7</v>
      </c>
      <c r="CB206" s="176">
        <v>1002</v>
      </c>
      <c r="CZ206" s="145">
        <v>0</v>
      </c>
    </row>
    <row r="207" spans="1:104" x14ac:dyDescent="0.2">
      <c r="A207" s="183"/>
      <c r="B207" s="184" t="s">
        <v>74</v>
      </c>
      <c r="C207" s="185" t="str">
        <f>CONCATENATE(B198," ",C198)</f>
        <v>775 Podlahy vlysové a parketové</v>
      </c>
      <c r="D207" s="186"/>
      <c r="E207" s="187"/>
      <c r="F207" s="188"/>
      <c r="G207" s="189">
        <f>SUM(G198:G206)</f>
        <v>0</v>
      </c>
      <c r="O207" s="169">
        <v>4</v>
      </c>
      <c r="BA207" s="190">
        <f>SUM(BA198:BA206)</f>
        <v>0</v>
      </c>
      <c r="BB207" s="190">
        <f>SUM(BB198:BB206)</f>
        <v>0</v>
      </c>
      <c r="BC207" s="190">
        <f>SUM(BC198:BC206)</f>
        <v>0</v>
      </c>
      <c r="BD207" s="190">
        <f>SUM(BD198:BD206)</f>
        <v>0</v>
      </c>
      <c r="BE207" s="190">
        <f>SUM(BE198:BE206)</f>
        <v>0</v>
      </c>
    </row>
    <row r="208" spans="1:104" x14ac:dyDescent="0.2">
      <c r="A208" s="162" t="s">
        <v>72</v>
      </c>
      <c r="B208" s="163" t="s">
        <v>328</v>
      </c>
      <c r="C208" s="164" t="s">
        <v>329</v>
      </c>
      <c r="D208" s="165"/>
      <c r="E208" s="166"/>
      <c r="F208" s="166"/>
      <c r="G208" s="167"/>
      <c r="H208" s="168"/>
      <c r="I208" s="168"/>
      <c r="O208" s="169">
        <v>1</v>
      </c>
    </row>
    <row r="209" spans="1:104" x14ac:dyDescent="0.2">
      <c r="A209" s="170">
        <v>79</v>
      </c>
      <c r="B209" s="171" t="s">
        <v>330</v>
      </c>
      <c r="C209" s="172" t="s">
        <v>331</v>
      </c>
      <c r="D209" s="173" t="s">
        <v>84</v>
      </c>
      <c r="E209" s="174">
        <v>17.899999999999999</v>
      </c>
      <c r="F209" s="206">
        <v>0</v>
      </c>
      <c r="G209" s="175">
        <f>E209*F209</f>
        <v>0</v>
      </c>
      <c r="O209" s="169">
        <v>2</v>
      </c>
      <c r="AA209" s="145">
        <v>1</v>
      </c>
      <c r="AB209" s="145">
        <v>7</v>
      </c>
      <c r="AC209" s="145">
        <v>7</v>
      </c>
      <c r="AZ209" s="145">
        <v>2</v>
      </c>
      <c r="BA209" s="145">
        <f>IF(AZ209=1,G209,0)</f>
        <v>0</v>
      </c>
      <c r="BB209" s="145">
        <f>IF(AZ209=2,G209,0)</f>
        <v>0</v>
      </c>
      <c r="BC209" s="145">
        <f>IF(AZ209=3,G209,0)</f>
        <v>0</v>
      </c>
      <c r="BD209" s="145">
        <f>IF(AZ209=4,G209,0)</f>
        <v>0</v>
      </c>
      <c r="BE209" s="145">
        <f>IF(AZ209=5,G209,0)</f>
        <v>0</v>
      </c>
      <c r="CA209" s="176">
        <v>1</v>
      </c>
      <c r="CB209" s="176">
        <v>7</v>
      </c>
      <c r="CZ209" s="145">
        <v>5.2399999999999999E-3</v>
      </c>
    </row>
    <row r="210" spans="1:104" x14ac:dyDescent="0.2">
      <c r="A210" s="177"/>
      <c r="B210" s="179"/>
      <c r="C210" s="232" t="s">
        <v>109</v>
      </c>
      <c r="D210" s="233"/>
      <c r="E210" s="180">
        <v>17.899999999999999</v>
      </c>
      <c r="F210" s="181"/>
      <c r="G210" s="182"/>
      <c r="M210" s="178" t="s">
        <v>109</v>
      </c>
      <c r="O210" s="169"/>
    </row>
    <row r="211" spans="1:104" x14ac:dyDescent="0.2">
      <c r="A211" s="170">
        <v>80</v>
      </c>
      <c r="B211" s="171" t="s">
        <v>332</v>
      </c>
      <c r="C211" s="172" t="s">
        <v>333</v>
      </c>
      <c r="D211" s="173" t="s">
        <v>84</v>
      </c>
      <c r="E211" s="174">
        <v>1.68</v>
      </c>
      <c r="F211" s="206">
        <v>0</v>
      </c>
      <c r="G211" s="175">
        <f>E211*F211</f>
        <v>0</v>
      </c>
      <c r="O211" s="169">
        <v>2</v>
      </c>
      <c r="AA211" s="145">
        <v>1</v>
      </c>
      <c r="AB211" s="145">
        <v>7</v>
      </c>
      <c r="AC211" s="145">
        <v>7</v>
      </c>
      <c r="AZ211" s="145">
        <v>2</v>
      </c>
      <c r="BA211" s="145">
        <f>IF(AZ211=1,G211,0)</f>
        <v>0</v>
      </c>
      <c r="BB211" s="145">
        <f>IF(AZ211=2,G211,0)</f>
        <v>0</v>
      </c>
      <c r="BC211" s="145">
        <f>IF(AZ211=3,G211,0)</f>
        <v>0</v>
      </c>
      <c r="BD211" s="145">
        <f>IF(AZ211=4,G211,0)</f>
        <v>0</v>
      </c>
      <c r="BE211" s="145">
        <f>IF(AZ211=5,G211,0)</f>
        <v>0</v>
      </c>
      <c r="CA211" s="176">
        <v>1</v>
      </c>
      <c r="CB211" s="176">
        <v>7</v>
      </c>
      <c r="CZ211" s="145">
        <v>3.3700000000000002E-3</v>
      </c>
    </row>
    <row r="212" spans="1:104" x14ac:dyDescent="0.2">
      <c r="A212" s="177"/>
      <c r="B212" s="179"/>
      <c r="C212" s="232" t="s">
        <v>110</v>
      </c>
      <c r="D212" s="233"/>
      <c r="E212" s="180">
        <v>1.68</v>
      </c>
      <c r="F212" s="181"/>
      <c r="G212" s="182"/>
      <c r="M212" s="178" t="s">
        <v>110</v>
      </c>
      <c r="O212" s="169"/>
    </row>
    <row r="213" spans="1:104" x14ac:dyDescent="0.2">
      <c r="A213" s="170">
        <v>81</v>
      </c>
      <c r="B213" s="171" t="s">
        <v>334</v>
      </c>
      <c r="C213" s="172" t="s">
        <v>335</v>
      </c>
      <c r="D213" s="173" t="s">
        <v>84</v>
      </c>
      <c r="E213" s="174">
        <v>1.764</v>
      </c>
      <c r="F213" s="206">
        <v>0</v>
      </c>
      <c r="G213" s="175">
        <f>E213*F213</f>
        <v>0</v>
      </c>
      <c r="O213" s="169">
        <v>2</v>
      </c>
      <c r="AA213" s="145">
        <v>3</v>
      </c>
      <c r="AB213" s="145">
        <v>7</v>
      </c>
      <c r="AC213" s="145">
        <v>59762039</v>
      </c>
      <c r="AZ213" s="145">
        <v>2</v>
      </c>
      <c r="BA213" s="145">
        <f>IF(AZ213=1,G213,0)</f>
        <v>0</v>
      </c>
      <c r="BB213" s="145">
        <f>IF(AZ213=2,G213,0)</f>
        <v>0</v>
      </c>
      <c r="BC213" s="145">
        <f>IF(AZ213=3,G213,0)</f>
        <v>0</v>
      </c>
      <c r="BD213" s="145">
        <f>IF(AZ213=4,G213,0)</f>
        <v>0</v>
      </c>
      <c r="BE213" s="145">
        <f>IF(AZ213=5,G213,0)</f>
        <v>0</v>
      </c>
      <c r="CA213" s="176">
        <v>3</v>
      </c>
      <c r="CB213" s="176">
        <v>7</v>
      </c>
      <c r="CZ213" s="145">
        <v>1.2200000000000001E-2</v>
      </c>
    </row>
    <row r="214" spans="1:104" x14ac:dyDescent="0.2">
      <c r="A214" s="177"/>
      <c r="B214" s="179"/>
      <c r="C214" s="232" t="s">
        <v>110</v>
      </c>
      <c r="D214" s="233"/>
      <c r="E214" s="180">
        <v>1.68</v>
      </c>
      <c r="F214" s="181"/>
      <c r="G214" s="182"/>
      <c r="M214" s="178" t="s">
        <v>110</v>
      </c>
      <c r="O214" s="169"/>
    </row>
    <row r="215" spans="1:104" x14ac:dyDescent="0.2">
      <c r="A215" s="177"/>
      <c r="B215" s="179"/>
      <c r="C215" s="232" t="s">
        <v>336</v>
      </c>
      <c r="D215" s="233"/>
      <c r="E215" s="180">
        <v>8.4000000000000005E-2</v>
      </c>
      <c r="F215" s="181"/>
      <c r="G215" s="182"/>
      <c r="M215" s="178" t="s">
        <v>336</v>
      </c>
      <c r="O215" s="169"/>
    </row>
    <row r="216" spans="1:104" x14ac:dyDescent="0.2">
      <c r="A216" s="170">
        <v>82</v>
      </c>
      <c r="B216" s="171" t="s">
        <v>337</v>
      </c>
      <c r="C216" s="172" t="s">
        <v>338</v>
      </c>
      <c r="D216" s="173" t="s">
        <v>84</v>
      </c>
      <c r="E216" s="174">
        <v>18.795000000000002</v>
      </c>
      <c r="F216" s="206">
        <v>0</v>
      </c>
      <c r="G216" s="175">
        <f>E216*F216</f>
        <v>0</v>
      </c>
      <c r="O216" s="169">
        <v>2</v>
      </c>
      <c r="AA216" s="145">
        <v>3</v>
      </c>
      <c r="AB216" s="145">
        <v>7</v>
      </c>
      <c r="AC216" s="145">
        <v>597813712</v>
      </c>
      <c r="AZ216" s="145">
        <v>2</v>
      </c>
      <c r="BA216" s="145">
        <f>IF(AZ216=1,G216,0)</f>
        <v>0</v>
      </c>
      <c r="BB216" s="145">
        <f>IF(AZ216=2,G216,0)</f>
        <v>0</v>
      </c>
      <c r="BC216" s="145">
        <f>IF(AZ216=3,G216,0)</f>
        <v>0</v>
      </c>
      <c r="BD216" s="145">
        <f>IF(AZ216=4,G216,0)</f>
        <v>0</v>
      </c>
      <c r="BE216" s="145">
        <f>IF(AZ216=5,G216,0)</f>
        <v>0</v>
      </c>
      <c r="CA216" s="176">
        <v>3</v>
      </c>
      <c r="CB216" s="176">
        <v>7</v>
      </c>
      <c r="CZ216" s="145">
        <v>1.3599999999999999E-2</v>
      </c>
    </row>
    <row r="217" spans="1:104" x14ac:dyDescent="0.2">
      <c r="A217" s="177"/>
      <c r="B217" s="179"/>
      <c r="C217" s="232" t="s">
        <v>109</v>
      </c>
      <c r="D217" s="233"/>
      <c r="E217" s="180">
        <v>17.899999999999999</v>
      </c>
      <c r="F217" s="181"/>
      <c r="G217" s="182"/>
      <c r="M217" s="178" t="s">
        <v>109</v>
      </c>
      <c r="O217" s="169"/>
    </row>
    <row r="218" spans="1:104" x14ac:dyDescent="0.2">
      <c r="A218" s="177"/>
      <c r="B218" s="179"/>
      <c r="C218" s="232" t="s">
        <v>339</v>
      </c>
      <c r="D218" s="233"/>
      <c r="E218" s="180">
        <v>0.89500000000000002</v>
      </c>
      <c r="F218" s="181"/>
      <c r="G218" s="182"/>
      <c r="M218" s="178" t="s">
        <v>339</v>
      </c>
      <c r="O218" s="169"/>
    </row>
    <row r="219" spans="1:104" x14ac:dyDescent="0.2">
      <c r="A219" s="170">
        <v>83</v>
      </c>
      <c r="B219" s="171" t="s">
        <v>340</v>
      </c>
      <c r="C219" s="172" t="s">
        <v>341</v>
      </c>
      <c r="D219" s="173" t="s">
        <v>201</v>
      </c>
      <c r="E219" s="174">
        <v>0.37659039999999999</v>
      </c>
      <c r="F219" s="206">
        <v>0</v>
      </c>
      <c r="G219" s="175">
        <f>E219*F219</f>
        <v>0</v>
      </c>
      <c r="O219" s="169">
        <v>2</v>
      </c>
      <c r="AA219" s="145">
        <v>7</v>
      </c>
      <c r="AB219" s="145">
        <v>1001</v>
      </c>
      <c r="AC219" s="145">
        <v>5</v>
      </c>
      <c r="AZ219" s="145">
        <v>2</v>
      </c>
      <c r="BA219" s="145">
        <f>IF(AZ219=1,G219,0)</f>
        <v>0</v>
      </c>
      <c r="BB219" s="145">
        <f>IF(AZ219=2,G219,0)</f>
        <v>0</v>
      </c>
      <c r="BC219" s="145">
        <f>IF(AZ219=3,G219,0)</f>
        <v>0</v>
      </c>
      <c r="BD219" s="145">
        <f>IF(AZ219=4,G219,0)</f>
        <v>0</v>
      </c>
      <c r="BE219" s="145">
        <f>IF(AZ219=5,G219,0)</f>
        <v>0</v>
      </c>
      <c r="CA219" s="176">
        <v>7</v>
      </c>
      <c r="CB219" s="176">
        <v>1001</v>
      </c>
      <c r="CZ219" s="145">
        <v>0</v>
      </c>
    </row>
    <row r="220" spans="1:104" x14ac:dyDescent="0.2">
      <c r="A220" s="183"/>
      <c r="B220" s="184" t="s">
        <v>74</v>
      </c>
      <c r="C220" s="185" t="str">
        <f>CONCATENATE(B208," ",C208)</f>
        <v>781 Obklady keramické</v>
      </c>
      <c r="D220" s="186"/>
      <c r="E220" s="187"/>
      <c r="F220" s="188"/>
      <c r="G220" s="189">
        <f>SUM(G208:G219)</f>
        <v>0</v>
      </c>
      <c r="O220" s="169">
        <v>4</v>
      </c>
      <c r="BA220" s="190">
        <f>SUM(BA208:BA219)</f>
        <v>0</v>
      </c>
      <c r="BB220" s="190">
        <f>SUM(BB208:BB219)</f>
        <v>0</v>
      </c>
      <c r="BC220" s="190">
        <f>SUM(BC208:BC219)</f>
        <v>0</v>
      </c>
      <c r="BD220" s="190">
        <f>SUM(BD208:BD219)</f>
        <v>0</v>
      </c>
      <c r="BE220" s="190">
        <f>SUM(BE208:BE219)</f>
        <v>0</v>
      </c>
    </row>
    <row r="221" spans="1:104" x14ac:dyDescent="0.2">
      <c r="A221" s="162" t="s">
        <v>72</v>
      </c>
      <c r="B221" s="163" t="s">
        <v>342</v>
      </c>
      <c r="C221" s="164" t="s">
        <v>343</v>
      </c>
      <c r="D221" s="165"/>
      <c r="E221" s="166"/>
      <c r="F221" s="166"/>
      <c r="G221" s="167"/>
      <c r="H221" s="168"/>
      <c r="I221" s="168"/>
      <c r="O221" s="169">
        <v>1</v>
      </c>
    </row>
    <row r="222" spans="1:104" x14ac:dyDescent="0.2">
      <c r="A222" s="170">
        <v>84</v>
      </c>
      <c r="B222" s="171" t="s">
        <v>344</v>
      </c>
      <c r="C222" s="172" t="s">
        <v>345</v>
      </c>
      <c r="D222" s="173" t="s">
        <v>84</v>
      </c>
      <c r="E222" s="174">
        <v>17.68</v>
      </c>
      <c r="F222" s="206">
        <v>0</v>
      </c>
      <c r="G222" s="175">
        <f>E222*F222</f>
        <v>0</v>
      </c>
      <c r="O222" s="169">
        <v>2</v>
      </c>
      <c r="AA222" s="145">
        <v>1</v>
      </c>
      <c r="AB222" s="145">
        <v>7</v>
      </c>
      <c r="AC222" s="145">
        <v>7</v>
      </c>
      <c r="AZ222" s="145">
        <v>2</v>
      </c>
      <c r="BA222" s="145">
        <f>IF(AZ222=1,G222,0)</f>
        <v>0</v>
      </c>
      <c r="BB222" s="145">
        <f>IF(AZ222=2,G222,0)</f>
        <v>0</v>
      </c>
      <c r="BC222" s="145">
        <f>IF(AZ222=3,G222,0)</f>
        <v>0</v>
      </c>
      <c r="BD222" s="145">
        <f>IF(AZ222=4,G222,0)</f>
        <v>0</v>
      </c>
      <c r="BE222" s="145">
        <f>IF(AZ222=5,G222,0)</f>
        <v>0</v>
      </c>
      <c r="CA222" s="176">
        <v>1</v>
      </c>
      <c r="CB222" s="176">
        <v>7</v>
      </c>
      <c r="CZ222" s="145">
        <v>3.1E-4</v>
      </c>
    </row>
    <row r="223" spans="1:104" x14ac:dyDescent="0.2">
      <c r="A223" s="177"/>
      <c r="B223" s="179"/>
      <c r="C223" s="232" t="s">
        <v>346</v>
      </c>
      <c r="D223" s="233"/>
      <c r="E223" s="180">
        <v>5</v>
      </c>
      <c r="F223" s="181"/>
      <c r="G223" s="182"/>
      <c r="M223" s="178" t="s">
        <v>346</v>
      </c>
      <c r="O223" s="169"/>
    </row>
    <row r="224" spans="1:104" x14ac:dyDescent="0.2">
      <c r="A224" s="177"/>
      <c r="B224" s="179"/>
      <c r="C224" s="232" t="s">
        <v>347</v>
      </c>
      <c r="D224" s="233"/>
      <c r="E224" s="180">
        <v>7.68</v>
      </c>
      <c r="F224" s="181"/>
      <c r="G224" s="182"/>
      <c r="M224" s="178" t="s">
        <v>347</v>
      </c>
      <c r="O224" s="169"/>
    </row>
    <row r="225" spans="1:104" x14ac:dyDescent="0.2">
      <c r="A225" s="177"/>
      <c r="B225" s="179"/>
      <c r="C225" s="232" t="s">
        <v>348</v>
      </c>
      <c r="D225" s="233"/>
      <c r="E225" s="180">
        <v>5</v>
      </c>
      <c r="F225" s="181"/>
      <c r="G225" s="182"/>
      <c r="M225" s="178" t="s">
        <v>348</v>
      </c>
      <c r="O225" s="169"/>
    </row>
    <row r="226" spans="1:104" x14ac:dyDescent="0.2">
      <c r="A226" s="170">
        <v>85</v>
      </c>
      <c r="B226" s="171" t="s">
        <v>349</v>
      </c>
      <c r="C226" s="172" t="s">
        <v>350</v>
      </c>
      <c r="D226" s="173" t="s">
        <v>84</v>
      </c>
      <c r="E226" s="174">
        <v>17.68</v>
      </c>
      <c r="F226" s="206">
        <v>0</v>
      </c>
      <c r="G226" s="175">
        <f>E226*F226</f>
        <v>0</v>
      </c>
      <c r="O226" s="169">
        <v>2</v>
      </c>
      <c r="AA226" s="145">
        <v>1</v>
      </c>
      <c r="AB226" s="145">
        <v>7</v>
      </c>
      <c r="AC226" s="145">
        <v>7</v>
      </c>
      <c r="AZ226" s="145">
        <v>2</v>
      </c>
      <c r="BA226" s="145">
        <f>IF(AZ226=1,G226,0)</f>
        <v>0</v>
      </c>
      <c r="BB226" s="145">
        <f>IF(AZ226=2,G226,0)</f>
        <v>0</v>
      </c>
      <c r="BC226" s="145">
        <f>IF(AZ226=3,G226,0)</f>
        <v>0</v>
      </c>
      <c r="BD226" s="145">
        <f>IF(AZ226=4,G226,0)</f>
        <v>0</v>
      </c>
      <c r="BE226" s="145">
        <f>IF(AZ226=5,G226,0)</f>
        <v>0</v>
      </c>
      <c r="CA226" s="176">
        <v>1</v>
      </c>
      <c r="CB226" s="176">
        <v>7</v>
      </c>
      <c r="CZ226" s="145">
        <v>4.0000000000000002E-4</v>
      </c>
    </row>
    <row r="227" spans="1:104" x14ac:dyDescent="0.2">
      <c r="A227" s="177"/>
      <c r="B227" s="179"/>
      <c r="C227" s="232" t="s">
        <v>346</v>
      </c>
      <c r="D227" s="233"/>
      <c r="E227" s="180">
        <v>5</v>
      </c>
      <c r="F227" s="181"/>
      <c r="G227" s="182"/>
      <c r="M227" s="178" t="s">
        <v>346</v>
      </c>
      <c r="O227" s="169"/>
    </row>
    <row r="228" spans="1:104" x14ac:dyDescent="0.2">
      <c r="A228" s="177"/>
      <c r="B228" s="179"/>
      <c r="C228" s="232" t="s">
        <v>347</v>
      </c>
      <c r="D228" s="233"/>
      <c r="E228" s="180">
        <v>7.68</v>
      </c>
      <c r="F228" s="181"/>
      <c r="G228" s="182"/>
      <c r="M228" s="178" t="s">
        <v>347</v>
      </c>
      <c r="O228" s="169"/>
    </row>
    <row r="229" spans="1:104" x14ac:dyDescent="0.2">
      <c r="A229" s="177"/>
      <c r="B229" s="179"/>
      <c r="C229" s="232" t="s">
        <v>348</v>
      </c>
      <c r="D229" s="233"/>
      <c r="E229" s="180">
        <v>5</v>
      </c>
      <c r="F229" s="181"/>
      <c r="G229" s="182"/>
      <c r="M229" s="178" t="s">
        <v>348</v>
      </c>
      <c r="O229" s="169"/>
    </row>
    <row r="230" spans="1:104" ht="22.5" x14ac:dyDescent="0.2">
      <c r="A230" s="170">
        <v>86</v>
      </c>
      <c r="B230" s="171" t="s">
        <v>351</v>
      </c>
      <c r="C230" s="172" t="s">
        <v>352</v>
      </c>
      <c r="D230" s="173" t="s">
        <v>84</v>
      </c>
      <c r="E230" s="174">
        <v>1.5</v>
      </c>
      <c r="F230" s="206">
        <v>0</v>
      </c>
      <c r="G230" s="175">
        <f>E230*F230</f>
        <v>0</v>
      </c>
      <c r="O230" s="169">
        <v>2</v>
      </c>
      <c r="AA230" s="145">
        <v>2</v>
      </c>
      <c r="AB230" s="145">
        <v>7</v>
      </c>
      <c r="AC230" s="145">
        <v>7</v>
      </c>
      <c r="AZ230" s="145">
        <v>2</v>
      </c>
      <c r="BA230" s="145">
        <f>IF(AZ230=1,G230,0)</f>
        <v>0</v>
      </c>
      <c r="BB230" s="145">
        <f>IF(AZ230=2,G230,0)</f>
        <v>0</v>
      </c>
      <c r="BC230" s="145">
        <f>IF(AZ230=3,G230,0)</f>
        <v>0</v>
      </c>
      <c r="BD230" s="145">
        <f>IF(AZ230=4,G230,0)</f>
        <v>0</v>
      </c>
      <c r="BE230" s="145">
        <f>IF(AZ230=5,G230,0)</f>
        <v>0</v>
      </c>
      <c r="CA230" s="176">
        <v>2</v>
      </c>
      <c r="CB230" s="176">
        <v>7</v>
      </c>
      <c r="CZ230" s="145">
        <v>3.2000000000000003E-4</v>
      </c>
    </row>
    <row r="231" spans="1:104" x14ac:dyDescent="0.2">
      <c r="A231" s="177"/>
      <c r="B231" s="179"/>
      <c r="C231" s="232" t="s">
        <v>353</v>
      </c>
      <c r="D231" s="233"/>
      <c r="E231" s="180">
        <v>1.5</v>
      </c>
      <c r="F231" s="181"/>
      <c r="G231" s="182"/>
      <c r="M231" s="178" t="s">
        <v>353</v>
      </c>
      <c r="O231" s="169"/>
    </row>
    <row r="232" spans="1:104" x14ac:dyDescent="0.2">
      <c r="A232" s="183"/>
      <c r="B232" s="184" t="s">
        <v>74</v>
      </c>
      <c r="C232" s="185" t="str">
        <f>CONCATENATE(B221," ",C221)</f>
        <v>783 Nátěry</v>
      </c>
      <c r="D232" s="186"/>
      <c r="E232" s="187"/>
      <c r="F232" s="188"/>
      <c r="G232" s="189">
        <f>SUM(G221:G231)</f>
        <v>0</v>
      </c>
      <c r="O232" s="169">
        <v>4</v>
      </c>
      <c r="BA232" s="190">
        <f>SUM(BA221:BA231)</f>
        <v>0</v>
      </c>
      <c r="BB232" s="190">
        <f>SUM(BB221:BB231)</f>
        <v>0</v>
      </c>
      <c r="BC232" s="190">
        <f>SUM(BC221:BC231)</f>
        <v>0</v>
      </c>
      <c r="BD232" s="190">
        <f>SUM(BD221:BD231)</f>
        <v>0</v>
      </c>
      <c r="BE232" s="190">
        <f>SUM(BE221:BE231)</f>
        <v>0</v>
      </c>
    </row>
    <row r="233" spans="1:104" x14ac:dyDescent="0.2">
      <c r="A233" s="162" t="s">
        <v>72</v>
      </c>
      <c r="B233" s="163" t="s">
        <v>354</v>
      </c>
      <c r="C233" s="164" t="s">
        <v>355</v>
      </c>
      <c r="D233" s="165"/>
      <c r="E233" s="166"/>
      <c r="F233" s="166"/>
      <c r="G233" s="167"/>
      <c r="H233" s="168"/>
      <c r="I233" s="168"/>
      <c r="O233" s="169">
        <v>1</v>
      </c>
    </row>
    <row r="234" spans="1:104" x14ac:dyDescent="0.2">
      <c r="A234" s="170">
        <v>87</v>
      </c>
      <c r="B234" s="171" t="s">
        <v>356</v>
      </c>
      <c r="C234" s="172" t="s">
        <v>357</v>
      </c>
      <c r="D234" s="173" t="s">
        <v>84</v>
      </c>
      <c r="E234" s="174">
        <v>43.8</v>
      </c>
      <c r="F234" s="206">
        <v>0</v>
      </c>
      <c r="G234" s="175">
        <f>E234*F234</f>
        <v>0</v>
      </c>
      <c r="O234" s="169">
        <v>2</v>
      </c>
      <c r="AA234" s="145">
        <v>2</v>
      </c>
      <c r="AB234" s="145">
        <v>7</v>
      </c>
      <c r="AC234" s="145">
        <v>7</v>
      </c>
      <c r="AZ234" s="145">
        <v>2</v>
      </c>
      <c r="BA234" s="145">
        <f>IF(AZ234=1,G234,0)</f>
        <v>0</v>
      </c>
      <c r="BB234" s="145">
        <f>IF(AZ234=2,G234,0)</f>
        <v>0</v>
      </c>
      <c r="BC234" s="145">
        <f>IF(AZ234=3,G234,0)</f>
        <v>0</v>
      </c>
      <c r="BD234" s="145">
        <f>IF(AZ234=4,G234,0)</f>
        <v>0</v>
      </c>
      <c r="BE234" s="145">
        <f>IF(AZ234=5,G234,0)</f>
        <v>0</v>
      </c>
      <c r="CA234" s="176">
        <v>2</v>
      </c>
      <c r="CB234" s="176">
        <v>7</v>
      </c>
      <c r="CZ234" s="145">
        <v>3.5E-4</v>
      </c>
    </row>
    <row r="235" spans="1:104" x14ac:dyDescent="0.2">
      <c r="A235" s="177"/>
      <c r="B235" s="179"/>
      <c r="C235" s="232" t="s">
        <v>358</v>
      </c>
      <c r="D235" s="233"/>
      <c r="E235" s="180">
        <v>0</v>
      </c>
      <c r="F235" s="181"/>
      <c r="G235" s="182"/>
      <c r="M235" s="178" t="s">
        <v>358</v>
      </c>
      <c r="O235" s="169"/>
    </row>
    <row r="236" spans="1:104" x14ac:dyDescent="0.2">
      <c r="A236" s="177"/>
      <c r="B236" s="179"/>
      <c r="C236" s="232" t="s">
        <v>95</v>
      </c>
      <c r="D236" s="233"/>
      <c r="E236" s="180">
        <v>0</v>
      </c>
      <c r="F236" s="181"/>
      <c r="G236" s="182"/>
      <c r="M236" s="178" t="s">
        <v>95</v>
      </c>
      <c r="O236" s="169"/>
    </row>
    <row r="237" spans="1:104" x14ac:dyDescent="0.2">
      <c r="A237" s="177"/>
      <c r="B237" s="179"/>
      <c r="C237" s="232" t="s">
        <v>101</v>
      </c>
      <c r="D237" s="233"/>
      <c r="E237" s="180">
        <v>5</v>
      </c>
      <c r="F237" s="181"/>
      <c r="G237" s="182"/>
      <c r="M237" s="178" t="s">
        <v>101</v>
      </c>
      <c r="O237" s="169"/>
    </row>
    <row r="238" spans="1:104" x14ac:dyDescent="0.2">
      <c r="A238" s="177"/>
      <c r="B238" s="179"/>
      <c r="C238" s="232" t="s">
        <v>96</v>
      </c>
      <c r="D238" s="233"/>
      <c r="E238" s="180">
        <v>5.0999999999999996</v>
      </c>
      <c r="F238" s="181"/>
      <c r="G238" s="182"/>
      <c r="M238" s="178" t="s">
        <v>96</v>
      </c>
      <c r="O238" s="169"/>
    </row>
    <row r="239" spans="1:104" x14ac:dyDescent="0.2">
      <c r="A239" s="177"/>
      <c r="B239" s="179"/>
      <c r="C239" s="232" t="s">
        <v>102</v>
      </c>
      <c r="D239" s="233"/>
      <c r="E239" s="180">
        <v>12.9</v>
      </c>
      <c r="F239" s="181"/>
      <c r="G239" s="182"/>
      <c r="M239" s="178" t="s">
        <v>102</v>
      </c>
      <c r="O239" s="169"/>
    </row>
    <row r="240" spans="1:104" x14ac:dyDescent="0.2">
      <c r="A240" s="177"/>
      <c r="B240" s="179"/>
      <c r="C240" s="232" t="s">
        <v>103</v>
      </c>
      <c r="D240" s="233"/>
      <c r="E240" s="180">
        <v>20.8</v>
      </c>
      <c r="F240" s="181"/>
      <c r="G240" s="182"/>
      <c r="M240" s="178" t="s">
        <v>103</v>
      </c>
      <c r="O240" s="169"/>
    </row>
    <row r="241" spans="1:104" ht="22.5" x14ac:dyDescent="0.2">
      <c r="A241" s="170">
        <v>88</v>
      </c>
      <c r="B241" s="171" t="s">
        <v>359</v>
      </c>
      <c r="C241" s="172" t="s">
        <v>360</v>
      </c>
      <c r="D241" s="173" t="s">
        <v>84</v>
      </c>
      <c r="E241" s="174">
        <v>123.9325</v>
      </c>
      <c r="F241" s="206">
        <v>0</v>
      </c>
      <c r="G241" s="175">
        <f>E241*F241</f>
        <v>0</v>
      </c>
      <c r="O241" s="169">
        <v>2</v>
      </c>
      <c r="AA241" s="145">
        <v>2</v>
      </c>
      <c r="AB241" s="145">
        <v>0</v>
      </c>
      <c r="AC241" s="145">
        <v>0</v>
      </c>
      <c r="AZ241" s="145">
        <v>2</v>
      </c>
      <c r="BA241" s="145">
        <f>IF(AZ241=1,G241,0)</f>
        <v>0</v>
      </c>
      <c r="BB241" s="145">
        <f>IF(AZ241=2,G241,0)</f>
        <v>0</v>
      </c>
      <c r="BC241" s="145">
        <f>IF(AZ241=3,G241,0)</f>
        <v>0</v>
      </c>
      <c r="BD241" s="145">
        <f>IF(AZ241=4,G241,0)</f>
        <v>0</v>
      </c>
      <c r="BE241" s="145">
        <f>IF(AZ241=5,G241,0)</f>
        <v>0</v>
      </c>
      <c r="CA241" s="176">
        <v>2</v>
      </c>
      <c r="CB241" s="176">
        <v>0</v>
      </c>
      <c r="CZ241" s="145">
        <v>2.5999999999999998E-4</v>
      </c>
    </row>
    <row r="242" spans="1:104" x14ac:dyDescent="0.2">
      <c r="A242" s="177"/>
      <c r="B242" s="179"/>
      <c r="C242" s="232" t="s">
        <v>361</v>
      </c>
      <c r="D242" s="233"/>
      <c r="E242" s="180">
        <v>0</v>
      </c>
      <c r="F242" s="181"/>
      <c r="G242" s="182"/>
      <c r="M242" s="178" t="s">
        <v>361</v>
      </c>
      <c r="O242" s="169"/>
    </row>
    <row r="243" spans="1:104" x14ac:dyDescent="0.2">
      <c r="A243" s="177"/>
      <c r="B243" s="179"/>
      <c r="C243" s="232" t="s">
        <v>362</v>
      </c>
      <c r="D243" s="233"/>
      <c r="E243" s="180">
        <v>24.512499999999999</v>
      </c>
      <c r="F243" s="181"/>
      <c r="G243" s="182"/>
      <c r="M243" s="178" t="s">
        <v>362</v>
      </c>
      <c r="O243" s="169"/>
    </row>
    <row r="244" spans="1:104" x14ac:dyDescent="0.2">
      <c r="A244" s="177"/>
      <c r="B244" s="179"/>
      <c r="C244" s="232" t="s">
        <v>363</v>
      </c>
      <c r="D244" s="233"/>
      <c r="E244" s="180">
        <v>6.2725</v>
      </c>
      <c r="F244" s="181"/>
      <c r="G244" s="182"/>
      <c r="M244" s="178" t="s">
        <v>363</v>
      </c>
      <c r="O244" s="169"/>
    </row>
    <row r="245" spans="1:104" x14ac:dyDescent="0.2">
      <c r="A245" s="177"/>
      <c r="B245" s="179"/>
      <c r="C245" s="232" t="s">
        <v>364</v>
      </c>
      <c r="D245" s="233"/>
      <c r="E245" s="180">
        <v>42.93</v>
      </c>
      <c r="F245" s="181"/>
      <c r="G245" s="182"/>
      <c r="M245" s="178" t="s">
        <v>364</v>
      </c>
      <c r="O245" s="169"/>
    </row>
    <row r="246" spans="1:104" x14ac:dyDescent="0.2">
      <c r="A246" s="177"/>
      <c r="B246" s="179"/>
      <c r="C246" s="232" t="s">
        <v>365</v>
      </c>
      <c r="D246" s="233"/>
      <c r="E246" s="180">
        <v>50.217500000000001</v>
      </c>
      <c r="F246" s="181"/>
      <c r="G246" s="182"/>
      <c r="M246" s="178" t="s">
        <v>365</v>
      </c>
      <c r="O246" s="169"/>
    </row>
    <row r="247" spans="1:104" x14ac:dyDescent="0.2">
      <c r="A247" s="183"/>
      <c r="B247" s="184" t="s">
        <v>74</v>
      </c>
      <c r="C247" s="185" t="str">
        <f>CONCATENATE(B233," ",C233)</f>
        <v>784 Malby</v>
      </c>
      <c r="D247" s="186"/>
      <c r="E247" s="187"/>
      <c r="F247" s="188"/>
      <c r="G247" s="189">
        <f>SUM(G233:G246)</f>
        <v>0</v>
      </c>
      <c r="O247" s="169">
        <v>4</v>
      </c>
      <c r="BA247" s="190">
        <f>SUM(BA233:BA246)</f>
        <v>0</v>
      </c>
      <c r="BB247" s="190">
        <f>SUM(BB233:BB246)</f>
        <v>0</v>
      </c>
      <c r="BC247" s="190">
        <f>SUM(BC233:BC246)</f>
        <v>0</v>
      </c>
      <c r="BD247" s="190">
        <f>SUM(BD233:BD246)</f>
        <v>0</v>
      </c>
      <c r="BE247" s="190">
        <f>SUM(BE233:BE246)</f>
        <v>0</v>
      </c>
    </row>
    <row r="248" spans="1:104" x14ac:dyDescent="0.2">
      <c r="A248" s="162" t="s">
        <v>72</v>
      </c>
      <c r="B248" s="163" t="s">
        <v>366</v>
      </c>
      <c r="C248" s="164" t="s">
        <v>367</v>
      </c>
      <c r="D248" s="165"/>
      <c r="E248" s="166"/>
      <c r="F248" s="166"/>
      <c r="G248" s="167"/>
      <c r="H248" s="168"/>
      <c r="I248" s="168"/>
      <c r="O248" s="169">
        <v>1</v>
      </c>
    </row>
    <row r="249" spans="1:104" x14ac:dyDescent="0.2">
      <c r="A249" s="170">
        <v>89</v>
      </c>
      <c r="B249" s="171" t="s">
        <v>368</v>
      </c>
      <c r="C249" s="172" t="s">
        <v>369</v>
      </c>
      <c r="D249" s="173" t="s">
        <v>150</v>
      </c>
      <c r="E249" s="174">
        <v>1</v>
      </c>
      <c r="F249" s="206">
        <v>0</v>
      </c>
      <c r="G249" s="175">
        <f>E249*F249</f>
        <v>0</v>
      </c>
      <c r="O249" s="169">
        <v>2</v>
      </c>
      <c r="AA249" s="145">
        <v>12</v>
      </c>
      <c r="AB249" s="145">
        <v>0</v>
      </c>
      <c r="AC249" s="145">
        <v>163</v>
      </c>
      <c r="AZ249" s="145">
        <v>4</v>
      </c>
      <c r="BA249" s="145">
        <f>IF(AZ249=1,G249,0)</f>
        <v>0</v>
      </c>
      <c r="BB249" s="145">
        <f>IF(AZ249=2,G249,0)</f>
        <v>0</v>
      </c>
      <c r="BC249" s="145">
        <f>IF(AZ249=3,G249,0)</f>
        <v>0</v>
      </c>
      <c r="BD249" s="145">
        <f>IF(AZ249=4,G249,0)</f>
        <v>0</v>
      </c>
      <c r="BE249" s="145">
        <f>IF(AZ249=5,G249,0)</f>
        <v>0</v>
      </c>
      <c r="CA249" s="176">
        <v>12</v>
      </c>
      <c r="CB249" s="176">
        <v>0</v>
      </c>
      <c r="CZ249" s="145">
        <v>0</v>
      </c>
    </row>
    <row r="250" spans="1:104" x14ac:dyDescent="0.2">
      <c r="A250" s="177"/>
      <c r="B250" s="179"/>
      <c r="C250" s="232" t="s">
        <v>370</v>
      </c>
      <c r="D250" s="233"/>
      <c r="E250" s="180">
        <v>0</v>
      </c>
      <c r="F250" s="181"/>
      <c r="G250" s="182"/>
      <c r="M250" s="178" t="s">
        <v>370</v>
      </c>
      <c r="O250" s="169"/>
    </row>
    <row r="251" spans="1:104" x14ac:dyDescent="0.2">
      <c r="A251" s="177"/>
      <c r="B251" s="179"/>
      <c r="C251" s="232" t="s">
        <v>371</v>
      </c>
      <c r="D251" s="233"/>
      <c r="E251" s="180">
        <v>0</v>
      </c>
      <c r="F251" s="181"/>
      <c r="G251" s="182"/>
      <c r="M251" s="178" t="s">
        <v>371</v>
      </c>
      <c r="O251" s="169"/>
    </row>
    <row r="252" spans="1:104" x14ac:dyDescent="0.2">
      <c r="A252" s="177"/>
      <c r="B252" s="179"/>
      <c r="C252" s="232" t="s">
        <v>372</v>
      </c>
      <c r="D252" s="233"/>
      <c r="E252" s="180">
        <v>0</v>
      </c>
      <c r="F252" s="181"/>
      <c r="G252" s="182"/>
      <c r="M252" s="178" t="s">
        <v>372</v>
      </c>
      <c r="O252" s="169"/>
    </row>
    <row r="253" spans="1:104" x14ac:dyDescent="0.2">
      <c r="A253" s="177"/>
      <c r="B253" s="179"/>
      <c r="C253" s="232" t="s">
        <v>373</v>
      </c>
      <c r="D253" s="233"/>
      <c r="E253" s="180">
        <v>1</v>
      </c>
      <c r="F253" s="181"/>
      <c r="G253" s="182"/>
      <c r="M253" s="178" t="s">
        <v>373</v>
      </c>
      <c r="O253" s="169"/>
    </row>
    <row r="254" spans="1:104" x14ac:dyDescent="0.2">
      <c r="A254" s="183"/>
      <c r="B254" s="184" t="s">
        <v>74</v>
      </c>
      <c r="C254" s="185" t="str">
        <f>CONCATENATE(B248," ",C248)</f>
        <v>M21 Elektromontáže</v>
      </c>
      <c r="D254" s="186"/>
      <c r="E254" s="187"/>
      <c r="F254" s="188"/>
      <c r="G254" s="189">
        <f>SUM(G248:G253)</f>
        <v>0</v>
      </c>
      <c r="O254" s="169">
        <v>4</v>
      </c>
      <c r="BA254" s="190">
        <f>SUM(BA248:BA253)</f>
        <v>0</v>
      </c>
      <c r="BB254" s="190">
        <f>SUM(BB248:BB253)</f>
        <v>0</v>
      </c>
      <c r="BC254" s="190">
        <f>SUM(BC248:BC253)</f>
        <v>0</v>
      </c>
      <c r="BD254" s="190">
        <f>SUM(BD248:BD253)</f>
        <v>0</v>
      </c>
      <c r="BE254" s="190">
        <f>SUM(BE248:BE253)</f>
        <v>0</v>
      </c>
    </row>
    <row r="255" spans="1:104" x14ac:dyDescent="0.2">
      <c r="A255" s="162" t="s">
        <v>72</v>
      </c>
      <c r="B255" s="163" t="s">
        <v>374</v>
      </c>
      <c r="C255" s="164" t="s">
        <v>375</v>
      </c>
      <c r="D255" s="165"/>
      <c r="E255" s="166"/>
      <c r="F255" s="166"/>
      <c r="G255" s="167"/>
      <c r="H255" s="168"/>
      <c r="I255" s="168"/>
      <c r="O255" s="169">
        <v>1</v>
      </c>
    </row>
    <row r="256" spans="1:104" x14ac:dyDescent="0.2">
      <c r="A256" s="170">
        <v>90</v>
      </c>
      <c r="B256" s="171" t="s">
        <v>376</v>
      </c>
      <c r="C256" s="172" t="s">
        <v>377</v>
      </c>
      <c r="D256" s="173" t="s">
        <v>150</v>
      </c>
      <c r="E256" s="174">
        <v>2</v>
      </c>
      <c r="F256" s="206">
        <v>0</v>
      </c>
      <c r="G256" s="175">
        <f>E256*F256</f>
        <v>0</v>
      </c>
      <c r="O256" s="169">
        <v>2</v>
      </c>
      <c r="AA256" s="145">
        <v>12</v>
      </c>
      <c r="AB256" s="145">
        <v>0</v>
      </c>
      <c r="AC256" s="145">
        <v>104</v>
      </c>
      <c r="AZ256" s="145">
        <v>4</v>
      </c>
      <c r="BA256" s="145">
        <f>IF(AZ256=1,G256,0)</f>
        <v>0</v>
      </c>
      <c r="BB256" s="145">
        <f>IF(AZ256=2,G256,0)</f>
        <v>0</v>
      </c>
      <c r="BC256" s="145">
        <f>IF(AZ256=3,G256,0)</f>
        <v>0</v>
      </c>
      <c r="BD256" s="145">
        <f>IF(AZ256=4,G256,0)</f>
        <v>0</v>
      </c>
      <c r="BE256" s="145">
        <f>IF(AZ256=5,G256,0)</f>
        <v>0</v>
      </c>
      <c r="CA256" s="176">
        <v>12</v>
      </c>
      <c r="CB256" s="176">
        <v>0</v>
      </c>
      <c r="CZ256" s="145">
        <v>0</v>
      </c>
    </row>
    <row r="257" spans="1:104" x14ac:dyDescent="0.2">
      <c r="A257" s="183"/>
      <c r="B257" s="184" t="s">
        <v>74</v>
      </c>
      <c r="C257" s="185" t="str">
        <f>CONCATENATE(B255," ",C255)</f>
        <v>M24 Montáže vzduchotechnických zařízení</v>
      </c>
      <c r="D257" s="186"/>
      <c r="E257" s="187"/>
      <c r="F257" s="188"/>
      <c r="G257" s="189">
        <f>SUM(G255:G256)</f>
        <v>0</v>
      </c>
      <c r="O257" s="169">
        <v>4</v>
      </c>
      <c r="BA257" s="190">
        <f>SUM(BA255:BA256)</f>
        <v>0</v>
      </c>
      <c r="BB257" s="190">
        <f>SUM(BB255:BB256)</f>
        <v>0</v>
      </c>
      <c r="BC257" s="190">
        <f>SUM(BC255:BC256)</f>
        <v>0</v>
      </c>
      <c r="BD257" s="190">
        <f>SUM(BD255:BD256)</f>
        <v>0</v>
      </c>
      <c r="BE257" s="190">
        <f>SUM(BE255:BE256)</f>
        <v>0</v>
      </c>
    </row>
    <row r="258" spans="1:104" x14ac:dyDescent="0.2">
      <c r="A258" s="162" t="s">
        <v>72</v>
      </c>
      <c r="B258" s="163" t="s">
        <v>378</v>
      </c>
      <c r="C258" s="164" t="s">
        <v>379</v>
      </c>
      <c r="D258" s="165"/>
      <c r="E258" s="166"/>
      <c r="F258" s="166"/>
      <c r="G258" s="167"/>
      <c r="H258" s="168"/>
      <c r="I258" s="168"/>
      <c r="O258" s="169">
        <v>1</v>
      </c>
    </row>
    <row r="259" spans="1:104" x14ac:dyDescent="0.2">
      <c r="A259" s="170">
        <v>91</v>
      </c>
      <c r="B259" s="171" t="s">
        <v>380</v>
      </c>
      <c r="C259" s="172" t="s">
        <v>381</v>
      </c>
      <c r="D259" s="173" t="s">
        <v>201</v>
      </c>
      <c r="E259" s="174">
        <v>8.1443449999999995</v>
      </c>
      <c r="F259" s="206">
        <v>0</v>
      </c>
      <c r="G259" s="175">
        <f t="shared" ref="G259:G264" si="6">E259*F259</f>
        <v>0</v>
      </c>
      <c r="O259" s="169">
        <v>2</v>
      </c>
      <c r="AA259" s="145">
        <v>8</v>
      </c>
      <c r="AB259" s="145">
        <v>1</v>
      </c>
      <c r="AC259" s="145">
        <v>3</v>
      </c>
      <c r="AZ259" s="145">
        <v>1</v>
      </c>
      <c r="BA259" s="145">
        <f t="shared" ref="BA259:BA264" si="7">IF(AZ259=1,G259,0)</f>
        <v>0</v>
      </c>
      <c r="BB259" s="145">
        <f t="shared" ref="BB259:BB264" si="8">IF(AZ259=2,G259,0)</f>
        <v>0</v>
      </c>
      <c r="BC259" s="145">
        <f t="shared" ref="BC259:BC264" si="9">IF(AZ259=3,G259,0)</f>
        <v>0</v>
      </c>
      <c r="BD259" s="145">
        <f t="shared" ref="BD259:BD264" si="10">IF(AZ259=4,G259,0)</f>
        <v>0</v>
      </c>
      <c r="BE259" s="145">
        <f t="shared" ref="BE259:BE264" si="11">IF(AZ259=5,G259,0)</f>
        <v>0</v>
      </c>
      <c r="CA259" s="176">
        <v>8</v>
      </c>
      <c r="CB259" s="176">
        <v>1</v>
      </c>
      <c r="CZ259" s="145">
        <v>0</v>
      </c>
    </row>
    <row r="260" spans="1:104" x14ac:dyDescent="0.2">
      <c r="A260" s="170">
        <v>92</v>
      </c>
      <c r="B260" s="171" t="s">
        <v>382</v>
      </c>
      <c r="C260" s="172" t="s">
        <v>383</v>
      </c>
      <c r="D260" s="173" t="s">
        <v>201</v>
      </c>
      <c r="E260" s="174">
        <v>40.721724999999999</v>
      </c>
      <c r="F260" s="206">
        <v>0</v>
      </c>
      <c r="G260" s="175">
        <f t="shared" si="6"/>
        <v>0</v>
      </c>
      <c r="O260" s="169">
        <v>2</v>
      </c>
      <c r="AA260" s="145">
        <v>8</v>
      </c>
      <c r="AB260" s="145">
        <v>1</v>
      </c>
      <c r="AC260" s="145">
        <v>3</v>
      </c>
      <c r="AZ260" s="145">
        <v>1</v>
      </c>
      <c r="BA260" s="145">
        <f t="shared" si="7"/>
        <v>0</v>
      </c>
      <c r="BB260" s="145">
        <f t="shared" si="8"/>
        <v>0</v>
      </c>
      <c r="BC260" s="145">
        <f t="shared" si="9"/>
        <v>0</v>
      </c>
      <c r="BD260" s="145">
        <f t="shared" si="10"/>
        <v>0</v>
      </c>
      <c r="BE260" s="145">
        <f t="shared" si="11"/>
        <v>0</v>
      </c>
      <c r="CA260" s="176">
        <v>8</v>
      </c>
      <c r="CB260" s="176">
        <v>1</v>
      </c>
      <c r="CZ260" s="145">
        <v>0</v>
      </c>
    </row>
    <row r="261" spans="1:104" x14ac:dyDescent="0.2">
      <c r="A261" s="170">
        <v>93</v>
      </c>
      <c r="B261" s="171" t="s">
        <v>384</v>
      </c>
      <c r="C261" s="172" t="s">
        <v>385</v>
      </c>
      <c r="D261" s="173" t="s">
        <v>201</v>
      </c>
      <c r="E261" s="174">
        <v>16.288689999999999</v>
      </c>
      <c r="F261" s="206">
        <v>0</v>
      </c>
      <c r="G261" s="175">
        <f t="shared" si="6"/>
        <v>0</v>
      </c>
      <c r="O261" s="169">
        <v>2</v>
      </c>
      <c r="AA261" s="145">
        <v>8</v>
      </c>
      <c r="AB261" s="145">
        <v>1</v>
      </c>
      <c r="AC261" s="145">
        <v>3</v>
      </c>
      <c r="AZ261" s="145">
        <v>1</v>
      </c>
      <c r="BA261" s="145">
        <f t="shared" si="7"/>
        <v>0</v>
      </c>
      <c r="BB261" s="145">
        <f t="shared" si="8"/>
        <v>0</v>
      </c>
      <c r="BC261" s="145">
        <f t="shared" si="9"/>
        <v>0</v>
      </c>
      <c r="BD261" s="145">
        <f t="shared" si="10"/>
        <v>0</v>
      </c>
      <c r="BE261" s="145">
        <f t="shared" si="11"/>
        <v>0</v>
      </c>
      <c r="CA261" s="176">
        <v>8</v>
      </c>
      <c r="CB261" s="176">
        <v>1</v>
      </c>
      <c r="CZ261" s="145">
        <v>0</v>
      </c>
    </row>
    <row r="262" spans="1:104" x14ac:dyDescent="0.2">
      <c r="A262" s="170">
        <v>94</v>
      </c>
      <c r="B262" s="171" t="s">
        <v>386</v>
      </c>
      <c r="C262" s="172" t="s">
        <v>387</v>
      </c>
      <c r="D262" s="173" t="s">
        <v>201</v>
      </c>
      <c r="E262" s="174">
        <v>8.1443449999999995</v>
      </c>
      <c r="F262" s="206">
        <v>0</v>
      </c>
      <c r="G262" s="175">
        <f t="shared" si="6"/>
        <v>0</v>
      </c>
      <c r="O262" s="169">
        <v>2</v>
      </c>
      <c r="AA262" s="145">
        <v>8</v>
      </c>
      <c r="AB262" s="145">
        <v>1</v>
      </c>
      <c r="AC262" s="145">
        <v>3</v>
      </c>
      <c r="AZ262" s="145">
        <v>1</v>
      </c>
      <c r="BA262" s="145">
        <f t="shared" si="7"/>
        <v>0</v>
      </c>
      <c r="BB262" s="145">
        <f t="shared" si="8"/>
        <v>0</v>
      </c>
      <c r="BC262" s="145">
        <f t="shared" si="9"/>
        <v>0</v>
      </c>
      <c r="BD262" s="145">
        <f t="shared" si="10"/>
        <v>0</v>
      </c>
      <c r="BE262" s="145">
        <f t="shared" si="11"/>
        <v>0</v>
      </c>
      <c r="CA262" s="176">
        <v>8</v>
      </c>
      <c r="CB262" s="176">
        <v>1</v>
      </c>
      <c r="CZ262" s="145">
        <v>0</v>
      </c>
    </row>
    <row r="263" spans="1:104" x14ac:dyDescent="0.2">
      <c r="A263" s="170">
        <v>95</v>
      </c>
      <c r="B263" s="171" t="s">
        <v>388</v>
      </c>
      <c r="C263" s="172" t="s">
        <v>389</v>
      </c>
      <c r="D263" s="173" t="s">
        <v>201</v>
      </c>
      <c r="E263" s="174">
        <v>8.1443449999999995</v>
      </c>
      <c r="F263" s="206">
        <v>0</v>
      </c>
      <c r="G263" s="175">
        <f t="shared" si="6"/>
        <v>0</v>
      </c>
      <c r="O263" s="169">
        <v>2</v>
      </c>
      <c r="AA263" s="145">
        <v>8</v>
      </c>
      <c r="AB263" s="145">
        <v>1</v>
      </c>
      <c r="AC263" s="145">
        <v>3</v>
      </c>
      <c r="AZ263" s="145">
        <v>1</v>
      </c>
      <c r="BA263" s="145">
        <f t="shared" si="7"/>
        <v>0</v>
      </c>
      <c r="BB263" s="145">
        <f t="shared" si="8"/>
        <v>0</v>
      </c>
      <c r="BC263" s="145">
        <f t="shared" si="9"/>
        <v>0</v>
      </c>
      <c r="BD263" s="145">
        <f t="shared" si="10"/>
        <v>0</v>
      </c>
      <c r="BE263" s="145">
        <f t="shared" si="11"/>
        <v>0</v>
      </c>
      <c r="CA263" s="176">
        <v>8</v>
      </c>
      <c r="CB263" s="176">
        <v>1</v>
      </c>
      <c r="CZ263" s="145">
        <v>0</v>
      </c>
    </row>
    <row r="264" spans="1:104" x14ac:dyDescent="0.2">
      <c r="A264" s="170">
        <v>96</v>
      </c>
      <c r="B264" s="171" t="s">
        <v>390</v>
      </c>
      <c r="C264" s="172" t="s">
        <v>391</v>
      </c>
      <c r="D264" s="173" t="s">
        <v>201</v>
      </c>
      <c r="E264" s="174">
        <v>8.1443449999999995</v>
      </c>
      <c r="F264" s="206">
        <v>0</v>
      </c>
      <c r="G264" s="175">
        <f t="shared" si="6"/>
        <v>0</v>
      </c>
      <c r="O264" s="169">
        <v>2</v>
      </c>
      <c r="AA264" s="145">
        <v>8</v>
      </c>
      <c r="AB264" s="145">
        <v>1</v>
      </c>
      <c r="AC264" s="145">
        <v>3</v>
      </c>
      <c r="AZ264" s="145">
        <v>1</v>
      </c>
      <c r="BA264" s="145">
        <f t="shared" si="7"/>
        <v>0</v>
      </c>
      <c r="BB264" s="145">
        <f t="shared" si="8"/>
        <v>0</v>
      </c>
      <c r="BC264" s="145">
        <f t="shared" si="9"/>
        <v>0</v>
      </c>
      <c r="BD264" s="145">
        <f t="shared" si="10"/>
        <v>0</v>
      </c>
      <c r="BE264" s="145">
        <f t="shared" si="11"/>
        <v>0</v>
      </c>
      <c r="CA264" s="176">
        <v>8</v>
      </c>
      <c r="CB264" s="176">
        <v>1</v>
      </c>
      <c r="CZ264" s="145">
        <v>0</v>
      </c>
    </row>
    <row r="265" spans="1:104" x14ac:dyDescent="0.2">
      <c r="A265" s="183"/>
      <c r="B265" s="184" t="s">
        <v>74</v>
      </c>
      <c r="C265" s="185" t="str">
        <f>CONCATENATE(B258," ",C258)</f>
        <v>D96 Přesuny suti a vybouraných hmot</v>
      </c>
      <c r="D265" s="186"/>
      <c r="E265" s="187"/>
      <c r="F265" s="188"/>
      <c r="G265" s="189">
        <f>SUM(G258:G264)</f>
        <v>0</v>
      </c>
      <c r="O265" s="169">
        <v>4</v>
      </c>
      <c r="BA265" s="190">
        <f>SUM(BA258:BA264)</f>
        <v>0</v>
      </c>
      <c r="BB265" s="190">
        <f>SUM(BB258:BB264)</f>
        <v>0</v>
      </c>
      <c r="BC265" s="190">
        <f>SUM(BC258:BC264)</f>
        <v>0</v>
      </c>
      <c r="BD265" s="190">
        <f>SUM(BD258:BD264)</f>
        <v>0</v>
      </c>
      <c r="BE265" s="190">
        <f>SUM(BE258:BE264)</f>
        <v>0</v>
      </c>
    </row>
    <row r="266" spans="1:104" x14ac:dyDescent="0.2">
      <c r="E266" s="145"/>
    </row>
    <row r="267" spans="1:104" x14ac:dyDescent="0.2">
      <c r="E267" s="145"/>
    </row>
    <row r="268" spans="1:104" x14ac:dyDescent="0.2">
      <c r="E268" s="145"/>
    </row>
    <row r="269" spans="1:104" x14ac:dyDescent="0.2">
      <c r="E269" s="145"/>
    </row>
    <row r="270" spans="1:104" x14ac:dyDescent="0.2">
      <c r="E270" s="145"/>
    </row>
    <row r="271" spans="1:104" x14ac:dyDescent="0.2">
      <c r="E271" s="145"/>
    </row>
    <row r="272" spans="1:104" x14ac:dyDescent="0.2">
      <c r="E272" s="145"/>
    </row>
    <row r="273" spans="5:5" x14ac:dyDescent="0.2">
      <c r="E273" s="145"/>
    </row>
    <row r="274" spans="5:5" x14ac:dyDescent="0.2">
      <c r="E274" s="145"/>
    </row>
    <row r="275" spans="5:5" x14ac:dyDescent="0.2">
      <c r="E275" s="145"/>
    </row>
    <row r="276" spans="5:5" x14ac:dyDescent="0.2">
      <c r="E276" s="145"/>
    </row>
    <row r="277" spans="5:5" x14ac:dyDescent="0.2">
      <c r="E277" s="145"/>
    </row>
    <row r="278" spans="5:5" x14ac:dyDescent="0.2">
      <c r="E278" s="145"/>
    </row>
    <row r="279" spans="5:5" x14ac:dyDescent="0.2">
      <c r="E279" s="145"/>
    </row>
    <row r="280" spans="5:5" x14ac:dyDescent="0.2">
      <c r="E280" s="145"/>
    </row>
    <row r="281" spans="5:5" x14ac:dyDescent="0.2">
      <c r="E281" s="145"/>
    </row>
    <row r="282" spans="5:5" x14ac:dyDescent="0.2">
      <c r="E282" s="145"/>
    </row>
    <row r="283" spans="5:5" x14ac:dyDescent="0.2">
      <c r="E283" s="145"/>
    </row>
    <row r="284" spans="5:5" x14ac:dyDescent="0.2">
      <c r="E284" s="145"/>
    </row>
    <row r="285" spans="5:5" x14ac:dyDescent="0.2">
      <c r="E285" s="145"/>
    </row>
    <row r="286" spans="5:5" x14ac:dyDescent="0.2">
      <c r="E286" s="145"/>
    </row>
    <row r="287" spans="5:5" x14ac:dyDescent="0.2">
      <c r="E287" s="145"/>
    </row>
    <row r="288" spans="5:5" x14ac:dyDescent="0.2">
      <c r="E288" s="145"/>
    </row>
    <row r="289" spans="1:7" x14ac:dyDescent="0.2">
      <c r="A289" s="191"/>
      <c r="B289" s="191"/>
      <c r="C289" s="191"/>
      <c r="D289" s="191"/>
      <c r="E289" s="191"/>
      <c r="F289" s="191"/>
      <c r="G289" s="191"/>
    </row>
    <row r="290" spans="1:7" x14ac:dyDescent="0.2">
      <c r="A290" s="191"/>
      <c r="B290" s="191"/>
      <c r="C290" s="191"/>
      <c r="D290" s="191"/>
      <c r="E290" s="191"/>
      <c r="F290" s="191"/>
      <c r="G290" s="191"/>
    </row>
    <row r="291" spans="1:7" x14ac:dyDescent="0.2">
      <c r="A291" s="191"/>
      <c r="B291" s="191"/>
      <c r="C291" s="191"/>
      <c r="D291" s="191"/>
      <c r="E291" s="191"/>
      <c r="F291" s="191"/>
      <c r="G291" s="191"/>
    </row>
    <row r="292" spans="1:7" x14ac:dyDescent="0.2">
      <c r="A292" s="191"/>
      <c r="B292" s="191"/>
      <c r="C292" s="191"/>
      <c r="D292" s="191"/>
      <c r="E292" s="191"/>
      <c r="F292" s="191"/>
      <c r="G292" s="191"/>
    </row>
    <row r="293" spans="1:7" x14ac:dyDescent="0.2">
      <c r="E293" s="145"/>
    </row>
    <row r="294" spans="1:7" x14ac:dyDescent="0.2">
      <c r="E294" s="145"/>
    </row>
    <row r="295" spans="1:7" x14ac:dyDescent="0.2">
      <c r="E295" s="145"/>
    </row>
    <row r="296" spans="1:7" x14ac:dyDescent="0.2">
      <c r="E296" s="145"/>
    </row>
    <row r="297" spans="1:7" x14ac:dyDescent="0.2">
      <c r="E297" s="145"/>
    </row>
    <row r="298" spans="1:7" x14ac:dyDescent="0.2">
      <c r="E298" s="145"/>
    </row>
    <row r="299" spans="1:7" x14ac:dyDescent="0.2">
      <c r="E299" s="145"/>
    </row>
    <row r="300" spans="1:7" x14ac:dyDescent="0.2">
      <c r="E300" s="145"/>
    </row>
    <row r="301" spans="1:7" x14ac:dyDescent="0.2">
      <c r="E301" s="145"/>
    </row>
    <row r="302" spans="1:7" x14ac:dyDescent="0.2">
      <c r="E302" s="145"/>
    </row>
    <row r="303" spans="1:7" x14ac:dyDescent="0.2">
      <c r="E303" s="145"/>
    </row>
    <row r="304" spans="1:7" x14ac:dyDescent="0.2">
      <c r="E304" s="145"/>
    </row>
    <row r="305" spans="5:5" x14ac:dyDescent="0.2">
      <c r="E305" s="145"/>
    </row>
    <row r="306" spans="5:5" x14ac:dyDescent="0.2">
      <c r="E306" s="145"/>
    </row>
    <row r="307" spans="5:5" x14ac:dyDescent="0.2">
      <c r="E307" s="145"/>
    </row>
    <row r="308" spans="5:5" x14ac:dyDescent="0.2">
      <c r="E308" s="145"/>
    </row>
    <row r="309" spans="5:5" x14ac:dyDescent="0.2">
      <c r="E309" s="145"/>
    </row>
    <row r="310" spans="5:5" x14ac:dyDescent="0.2">
      <c r="E310" s="145"/>
    </row>
    <row r="311" spans="5:5" x14ac:dyDescent="0.2">
      <c r="E311" s="145"/>
    </row>
    <row r="312" spans="5:5" x14ac:dyDescent="0.2">
      <c r="E312" s="145"/>
    </row>
    <row r="313" spans="5:5" x14ac:dyDescent="0.2">
      <c r="E313" s="145"/>
    </row>
    <row r="314" spans="5:5" x14ac:dyDescent="0.2">
      <c r="E314" s="145"/>
    </row>
    <row r="315" spans="5:5" x14ac:dyDescent="0.2">
      <c r="E315" s="145"/>
    </row>
    <row r="316" spans="5:5" x14ac:dyDescent="0.2">
      <c r="E316" s="145"/>
    </row>
    <row r="317" spans="5:5" x14ac:dyDescent="0.2">
      <c r="E317" s="145"/>
    </row>
    <row r="318" spans="5:5" x14ac:dyDescent="0.2">
      <c r="E318" s="145"/>
    </row>
    <row r="319" spans="5:5" x14ac:dyDescent="0.2">
      <c r="E319" s="145"/>
    </row>
    <row r="320" spans="5:5" x14ac:dyDescent="0.2">
      <c r="E320" s="145"/>
    </row>
    <row r="321" spans="1:7" x14ac:dyDescent="0.2">
      <c r="E321" s="145"/>
    </row>
    <row r="322" spans="1:7" x14ac:dyDescent="0.2">
      <c r="E322" s="145"/>
    </row>
    <row r="323" spans="1:7" x14ac:dyDescent="0.2">
      <c r="E323" s="145"/>
    </row>
    <row r="324" spans="1:7" x14ac:dyDescent="0.2">
      <c r="A324" s="192"/>
      <c r="B324" s="192"/>
    </row>
    <row r="325" spans="1:7" x14ac:dyDescent="0.2">
      <c r="A325" s="191"/>
      <c r="B325" s="191"/>
      <c r="C325" s="194"/>
      <c r="D325" s="194"/>
      <c r="E325" s="195"/>
      <c r="F325" s="194"/>
      <c r="G325" s="196"/>
    </row>
    <row r="326" spans="1:7" x14ac:dyDescent="0.2">
      <c r="A326" s="197"/>
      <c r="B326" s="197"/>
      <c r="C326" s="191"/>
      <c r="D326" s="191"/>
      <c r="E326" s="198"/>
      <c r="F326" s="191"/>
      <c r="G326" s="191"/>
    </row>
    <row r="327" spans="1:7" x14ac:dyDescent="0.2">
      <c r="A327" s="191"/>
      <c r="B327" s="191"/>
      <c r="C327" s="191"/>
      <c r="D327" s="191"/>
      <c r="E327" s="198"/>
      <c r="F327" s="191"/>
      <c r="G327" s="191"/>
    </row>
    <row r="328" spans="1:7" x14ac:dyDescent="0.2">
      <c r="A328" s="191"/>
      <c r="B328" s="191"/>
      <c r="C328" s="191"/>
      <c r="D328" s="191"/>
      <c r="E328" s="198"/>
      <c r="F328" s="191"/>
      <c r="G328" s="191"/>
    </row>
    <row r="329" spans="1:7" x14ac:dyDescent="0.2">
      <c r="A329" s="191"/>
      <c r="B329" s="191"/>
      <c r="C329" s="191"/>
      <c r="D329" s="191"/>
      <c r="E329" s="198"/>
      <c r="F329" s="191"/>
      <c r="G329" s="191"/>
    </row>
    <row r="330" spans="1:7" x14ac:dyDescent="0.2">
      <c r="A330" s="191"/>
      <c r="B330" s="191"/>
      <c r="C330" s="191"/>
      <c r="D330" s="191"/>
      <c r="E330" s="198"/>
      <c r="F330" s="191"/>
      <c r="G330" s="191"/>
    </row>
    <row r="331" spans="1:7" x14ac:dyDescent="0.2">
      <c r="A331" s="191"/>
      <c r="B331" s="191"/>
      <c r="C331" s="191"/>
      <c r="D331" s="191"/>
      <c r="E331" s="198"/>
      <c r="F331" s="191"/>
      <c r="G331" s="191"/>
    </row>
    <row r="332" spans="1:7" x14ac:dyDescent="0.2">
      <c r="A332" s="191"/>
      <c r="B332" s="191"/>
      <c r="C332" s="191"/>
      <c r="D332" s="191"/>
      <c r="E332" s="198"/>
      <c r="F332" s="191"/>
      <c r="G332" s="191"/>
    </row>
    <row r="333" spans="1:7" x14ac:dyDescent="0.2">
      <c r="A333" s="191"/>
      <c r="B333" s="191"/>
      <c r="C333" s="191"/>
      <c r="D333" s="191"/>
      <c r="E333" s="198"/>
      <c r="F333" s="191"/>
      <c r="G333" s="191"/>
    </row>
    <row r="334" spans="1:7" x14ac:dyDescent="0.2">
      <c r="A334" s="191"/>
      <c r="B334" s="191"/>
      <c r="C334" s="191"/>
      <c r="D334" s="191"/>
      <c r="E334" s="198"/>
      <c r="F334" s="191"/>
      <c r="G334" s="191"/>
    </row>
    <row r="335" spans="1:7" x14ac:dyDescent="0.2">
      <c r="A335" s="191"/>
      <c r="B335" s="191"/>
      <c r="C335" s="191"/>
      <c r="D335" s="191"/>
      <c r="E335" s="198"/>
      <c r="F335" s="191"/>
      <c r="G335" s="191"/>
    </row>
    <row r="336" spans="1:7" x14ac:dyDescent="0.2">
      <c r="A336" s="191"/>
      <c r="B336" s="191"/>
      <c r="C336" s="191"/>
      <c r="D336" s="191"/>
      <c r="E336" s="198"/>
      <c r="F336" s="191"/>
      <c r="G336" s="191"/>
    </row>
    <row r="337" spans="1:7" x14ac:dyDescent="0.2">
      <c r="A337" s="191"/>
      <c r="B337" s="191"/>
      <c r="C337" s="191"/>
      <c r="D337" s="191"/>
      <c r="E337" s="198"/>
      <c r="F337" s="191"/>
      <c r="G337" s="191"/>
    </row>
    <row r="338" spans="1:7" x14ac:dyDescent="0.2">
      <c r="A338" s="191"/>
      <c r="B338" s="191"/>
      <c r="C338" s="191"/>
      <c r="D338" s="191"/>
      <c r="E338" s="198"/>
      <c r="F338" s="191"/>
      <c r="G338" s="191"/>
    </row>
  </sheetData>
  <mergeCells count="123">
    <mergeCell ref="C244:D244"/>
    <mergeCell ref="C245:D245"/>
    <mergeCell ref="C246:D246"/>
    <mergeCell ref="C250:D250"/>
    <mergeCell ref="C251:D251"/>
    <mergeCell ref="C252:D252"/>
    <mergeCell ref="C253:D253"/>
    <mergeCell ref="C235:D235"/>
    <mergeCell ref="C236:D236"/>
    <mergeCell ref="C237:D237"/>
    <mergeCell ref="C238:D238"/>
    <mergeCell ref="C239:D239"/>
    <mergeCell ref="C240:D240"/>
    <mergeCell ref="C242:D242"/>
    <mergeCell ref="C243:D243"/>
    <mergeCell ref="C223:D223"/>
    <mergeCell ref="C224:D224"/>
    <mergeCell ref="C225:D225"/>
    <mergeCell ref="C227:D227"/>
    <mergeCell ref="C228:D228"/>
    <mergeCell ref="C229:D229"/>
    <mergeCell ref="C231:D231"/>
    <mergeCell ref="C210:D210"/>
    <mergeCell ref="C212:D212"/>
    <mergeCell ref="C214:D214"/>
    <mergeCell ref="C215:D215"/>
    <mergeCell ref="C217:D217"/>
    <mergeCell ref="C218:D218"/>
    <mergeCell ref="C194:D194"/>
    <mergeCell ref="C195:D195"/>
    <mergeCell ref="C200:D200"/>
    <mergeCell ref="C202:D202"/>
    <mergeCell ref="C203:D203"/>
    <mergeCell ref="C204:D204"/>
    <mergeCell ref="C205:D205"/>
    <mergeCell ref="C182:D182"/>
    <mergeCell ref="C184:D184"/>
    <mergeCell ref="C185:D185"/>
    <mergeCell ref="C187:D187"/>
    <mergeCell ref="C188:D188"/>
    <mergeCell ref="C190:D190"/>
    <mergeCell ref="C191:D191"/>
    <mergeCell ref="C193:D193"/>
    <mergeCell ref="C164:D164"/>
    <mergeCell ref="C165:D165"/>
    <mergeCell ref="C166:D166"/>
    <mergeCell ref="C169:D169"/>
    <mergeCell ref="C176:D176"/>
    <mergeCell ref="C177:D177"/>
    <mergeCell ref="C157:D157"/>
    <mergeCell ref="C158:D158"/>
    <mergeCell ref="C159:D159"/>
    <mergeCell ref="C160:D160"/>
    <mergeCell ref="C162:D162"/>
    <mergeCell ref="C163:D163"/>
    <mergeCell ref="C133:D133"/>
    <mergeCell ref="C137:D137"/>
    <mergeCell ref="C138:D138"/>
    <mergeCell ref="C139:D139"/>
    <mergeCell ref="C116:D116"/>
    <mergeCell ref="C117:D117"/>
    <mergeCell ref="C119:D119"/>
    <mergeCell ref="C122:D122"/>
    <mergeCell ref="C124:D124"/>
    <mergeCell ref="C126:D126"/>
    <mergeCell ref="C107:D107"/>
    <mergeCell ref="C108:D108"/>
    <mergeCell ref="C109:D109"/>
    <mergeCell ref="C110:D110"/>
    <mergeCell ref="C111:D111"/>
    <mergeCell ref="C91:D91"/>
    <mergeCell ref="C92:D92"/>
    <mergeCell ref="C94:D94"/>
    <mergeCell ref="C96:D96"/>
    <mergeCell ref="C80:D80"/>
    <mergeCell ref="C81:D81"/>
    <mergeCell ref="C83:D83"/>
    <mergeCell ref="C85:D85"/>
    <mergeCell ref="C86:D86"/>
    <mergeCell ref="C89:D89"/>
    <mergeCell ref="C64:D64"/>
    <mergeCell ref="C65:D65"/>
    <mergeCell ref="C66:D66"/>
    <mergeCell ref="C71:D71"/>
    <mergeCell ref="C72:D72"/>
    <mergeCell ref="C73:D73"/>
    <mergeCell ref="C77:D77"/>
    <mergeCell ref="C79:D79"/>
    <mergeCell ref="C52:D52"/>
    <mergeCell ref="C58:D58"/>
    <mergeCell ref="C59:D59"/>
    <mergeCell ref="C61:D61"/>
    <mergeCell ref="C62:D62"/>
    <mergeCell ref="C63:D63"/>
    <mergeCell ref="C39:D39"/>
    <mergeCell ref="C43:D43"/>
    <mergeCell ref="C44:D44"/>
    <mergeCell ref="C45:D45"/>
    <mergeCell ref="C46:D46"/>
    <mergeCell ref="C47:D47"/>
    <mergeCell ref="C31:D31"/>
    <mergeCell ref="C32:D32"/>
    <mergeCell ref="C34:D34"/>
    <mergeCell ref="C36:D36"/>
    <mergeCell ref="C37:D37"/>
    <mergeCell ref="C38:D38"/>
    <mergeCell ref="C16:D16"/>
    <mergeCell ref="C17:D17"/>
    <mergeCell ref="C19:D19"/>
    <mergeCell ref="C20:D20"/>
    <mergeCell ref="C22:D22"/>
    <mergeCell ref="C23:D23"/>
    <mergeCell ref="C24:D24"/>
    <mergeCell ref="C25:D25"/>
    <mergeCell ref="A1:G1"/>
    <mergeCell ref="A3:B3"/>
    <mergeCell ref="A4:B4"/>
    <mergeCell ref="E4:G4"/>
    <mergeCell ref="C9:D9"/>
    <mergeCell ref="C10:D10"/>
    <mergeCell ref="C12:D12"/>
    <mergeCell ref="C26:D26"/>
    <mergeCell ref="C30:D30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dandova</dc:creator>
  <cp:lastModifiedBy>Hynčíková Blanka Ing.</cp:lastModifiedBy>
  <dcterms:created xsi:type="dcterms:W3CDTF">2017-06-21T09:58:10Z</dcterms:created>
  <dcterms:modified xsi:type="dcterms:W3CDTF">2017-06-21T13:48:48Z</dcterms:modified>
</cp:coreProperties>
</file>