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015" windowHeight="766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Rekapitulace!$G$28</definedName>
    <definedName name="Dodavka0">Položky!#REF!</definedName>
    <definedName name="HSV">Rekapitulace!$E$28</definedName>
    <definedName name="HSV0">Položky!#REF!</definedName>
    <definedName name="HZS">Rekapitulace!$I$28</definedName>
    <definedName name="HZS0">Položky!#REF!</definedName>
    <definedName name="JKSO">'Krycí list'!$G$2</definedName>
    <definedName name="MJ">'Krycí list'!$G$5</definedName>
    <definedName name="Mont">Rekapitulace!$H$28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Položky!$A$1:$G$216</definedName>
    <definedName name="_xlnm.Print_Area" localSheetId="1">Rekapitulace!$A$1:$I$35</definedName>
    <definedName name="PocetMJ">'Krycí list'!$G$6</definedName>
    <definedName name="Poznamka">'Krycí list'!$B$37</definedName>
    <definedName name="Projektant">'Krycí list'!$C$8</definedName>
    <definedName name="PSV">Rekapitulace!$F$28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Rekapitulace!$H$34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E178" i="3" l="1"/>
  <c r="G178" i="3" s="1"/>
  <c r="BB178" i="3" s="1"/>
  <c r="E170" i="3"/>
  <c r="G170" i="3" s="1"/>
  <c r="BB170" i="3" s="1"/>
  <c r="E164" i="3"/>
  <c r="G164" i="3" s="1"/>
  <c r="BB164" i="3" s="1"/>
  <c r="E150" i="3"/>
  <c r="E135" i="3"/>
  <c r="E131" i="3"/>
  <c r="E115" i="3"/>
  <c r="D15" i="1"/>
  <c r="BE215" i="3"/>
  <c r="BD215" i="3"/>
  <c r="BC215" i="3"/>
  <c r="BB215" i="3"/>
  <c r="G215" i="3"/>
  <c r="BA215" i="3" s="1"/>
  <c r="BE214" i="3"/>
  <c r="BD214" i="3"/>
  <c r="BC214" i="3"/>
  <c r="BB214" i="3"/>
  <c r="G214" i="3"/>
  <c r="BA214" i="3" s="1"/>
  <c r="BE213" i="3"/>
  <c r="BD213" i="3"/>
  <c r="BC213" i="3"/>
  <c r="BB213" i="3"/>
  <c r="G213" i="3"/>
  <c r="BA213" i="3" s="1"/>
  <c r="BE212" i="3"/>
  <c r="BD212" i="3"/>
  <c r="BC212" i="3"/>
  <c r="BB212" i="3"/>
  <c r="G212" i="3"/>
  <c r="BA212" i="3" s="1"/>
  <c r="BE211" i="3"/>
  <c r="BD211" i="3"/>
  <c r="BC211" i="3"/>
  <c r="BB211" i="3"/>
  <c r="G211" i="3"/>
  <c r="BA211" i="3" s="1"/>
  <c r="BE210" i="3"/>
  <c r="BE216" i="3" s="1"/>
  <c r="I27" i="2" s="1"/>
  <c r="BD210" i="3"/>
  <c r="BC210" i="3"/>
  <c r="BC216" i="3" s="1"/>
  <c r="G27" i="2" s="1"/>
  <c r="BB210" i="3"/>
  <c r="G210" i="3"/>
  <c r="G216" i="3" s="1"/>
  <c r="B27" i="2"/>
  <c r="A27" i="2"/>
  <c r="C216" i="3"/>
  <c r="BE207" i="3"/>
  <c r="BC207" i="3"/>
  <c r="BC208" i="3" s="1"/>
  <c r="G26" i="2" s="1"/>
  <c r="BB207" i="3"/>
  <c r="BB208" i="3" s="1"/>
  <c r="F26" i="2" s="1"/>
  <c r="BA207" i="3"/>
  <c r="BA208" i="3" s="1"/>
  <c r="E26" i="2" s="1"/>
  <c r="G207" i="3"/>
  <c r="G208" i="3" s="1"/>
  <c r="B26" i="2"/>
  <c r="A26" i="2"/>
  <c r="BE208" i="3"/>
  <c r="I26" i="2" s="1"/>
  <c r="C208" i="3"/>
  <c r="BE204" i="3"/>
  <c r="BE205" i="3" s="1"/>
  <c r="I25" i="2" s="1"/>
  <c r="BC204" i="3"/>
  <c r="BB204" i="3"/>
  <c r="BB205" i="3" s="1"/>
  <c r="F25" i="2" s="1"/>
  <c r="BA204" i="3"/>
  <c r="BA205" i="3" s="1"/>
  <c r="E25" i="2" s="1"/>
  <c r="G204" i="3"/>
  <c r="G205" i="3" s="1"/>
  <c r="B25" i="2"/>
  <c r="A25" i="2"/>
  <c r="BC205" i="3"/>
  <c r="G25" i="2" s="1"/>
  <c r="C205" i="3"/>
  <c r="BE195" i="3"/>
  <c r="BD195" i="3"/>
  <c r="BC195" i="3"/>
  <c r="BA195" i="3"/>
  <c r="G195" i="3"/>
  <c r="BB195" i="3" s="1"/>
  <c r="BE189" i="3"/>
  <c r="BD189" i="3"/>
  <c r="BC189" i="3"/>
  <c r="BA189" i="3"/>
  <c r="BA202" i="3" s="1"/>
  <c r="E24" i="2" s="1"/>
  <c r="G189" i="3"/>
  <c r="BB189" i="3" s="1"/>
  <c r="BE187" i="3"/>
  <c r="BD187" i="3"/>
  <c r="BC187" i="3"/>
  <c r="BA187" i="3"/>
  <c r="G187" i="3"/>
  <c r="B24" i="2"/>
  <c r="A24" i="2"/>
  <c r="C202" i="3"/>
  <c r="BE183" i="3"/>
  <c r="BD183" i="3"/>
  <c r="BC183" i="3"/>
  <c r="BA183" i="3"/>
  <c r="G183" i="3"/>
  <c r="BB183" i="3" s="1"/>
  <c r="BE181" i="3"/>
  <c r="BD181" i="3"/>
  <c r="BC181" i="3"/>
  <c r="BA181" i="3"/>
  <c r="G181" i="3"/>
  <c r="BB181" i="3" s="1"/>
  <c r="B23" i="2"/>
  <c r="A23" i="2"/>
  <c r="BA185" i="3"/>
  <c r="E23" i="2" s="1"/>
  <c r="C185" i="3"/>
  <c r="BE178" i="3"/>
  <c r="BD178" i="3"/>
  <c r="BC178" i="3"/>
  <c r="BA178" i="3"/>
  <c r="BE175" i="3"/>
  <c r="BD175" i="3"/>
  <c r="BC175" i="3"/>
  <c r="BA175" i="3"/>
  <c r="G175" i="3"/>
  <c r="BB175" i="3" s="1"/>
  <c r="BE173" i="3"/>
  <c r="BE179" i="3" s="1"/>
  <c r="I22" i="2" s="1"/>
  <c r="BD173" i="3"/>
  <c r="BC173" i="3"/>
  <c r="BC179" i="3" s="1"/>
  <c r="G22" i="2" s="1"/>
  <c r="BA173" i="3"/>
  <c r="G173" i="3"/>
  <c r="BB173" i="3" s="1"/>
  <c r="B22" i="2"/>
  <c r="A22" i="2"/>
  <c r="BA179" i="3"/>
  <c r="E22" i="2" s="1"/>
  <c r="C179" i="3"/>
  <c r="BE170" i="3"/>
  <c r="BD170" i="3"/>
  <c r="BC170" i="3"/>
  <c r="BA170" i="3"/>
  <c r="BE168" i="3"/>
  <c r="BE171" i="3" s="1"/>
  <c r="I21" i="2" s="1"/>
  <c r="BD168" i="3"/>
  <c r="BC168" i="3"/>
  <c r="BA168" i="3"/>
  <c r="G168" i="3"/>
  <c r="BB168" i="3" s="1"/>
  <c r="BE167" i="3"/>
  <c r="BD167" i="3"/>
  <c r="BC167" i="3"/>
  <c r="BA167" i="3"/>
  <c r="G167" i="3"/>
  <c r="BB167" i="3" s="1"/>
  <c r="B21" i="2"/>
  <c r="A21" i="2"/>
  <c r="BA171" i="3"/>
  <c r="E21" i="2" s="1"/>
  <c r="C171" i="3"/>
  <c r="BE164" i="3"/>
  <c r="BD164" i="3"/>
  <c r="BC164" i="3"/>
  <c r="BA164" i="3"/>
  <c r="BE161" i="3"/>
  <c r="BD161" i="3"/>
  <c r="BC161" i="3"/>
  <c r="BA161" i="3"/>
  <c r="G161" i="3"/>
  <c r="BB161" i="3" s="1"/>
  <c r="BE159" i="3"/>
  <c r="BD159" i="3"/>
  <c r="BC159" i="3"/>
  <c r="BA159" i="3"/>
  <c r="G159" i="3"/>
  <c r="BB159" i="3" s="1"/>
  <c r="BE157" i="3"/>
  <c r="BD157" i="3"/>
  <c r="BC157" i="3"/>
  <c r="BA157" i="3"/>
  <c r="G157" i="3"/>
  <c r="BB157" i="3" s="1"/>
  <c r="BE155" i="3"/>
  <c r="BD155" i="3"/>
  <c r="BC155" i="3"/>
  <c r="BA155" i="3"/>
  <c r="G155" i="3"/>
  <c r="BB155" i="3" s="1"/>
  <c r="BE153" i="3"/>
  <c r="BD153" i="3"/>
  <c r="BC153" i="3"/>
  <c r="BA153" i="3"/>
  <c r="G153" i="3"/>
  <c r="BB153" i="3" s="1"/>
  <c r="B20" i="2"/>
  <c r="A20" i="2"/>
  <c r="C165" i="3"/>
  <c r="BE150" i="3"/>
  <c r="BD150" i="3"/>
  <c r="BC150" i="3"/>
  <c r="BA150" i="3"/>
  <c r="G150" i="3"/>
  <c r="BB150" i="3" s="1"/>
  <c r="BE149" i="3"/>
  <c r="BD149" i="3"/>
  <c r="BC149" i="3"/>
  <c r="BA149" i="3"/>
  <c r="G149" i="3"/>
  <c r="BB149" i="3" s="1"/>
  <c r="BE143" i="3"/>
  <c r="BD143" i="3"/>
  <c r="BC143" i="3"/>
  <c r="BC151" i="3" s="1"/>
  <c r="G19" i="2" s="1"/>
  <c r="BA143" i="3"/>
  <c r="G143" i="3"/>
  <c r="BB143" i="3" s="1"/>
  <c r="BE138" i="3"/>
  <c r="BD138" i="3"/>
  <c r="BC138" i="3"/>
  <c r="BA138" i="3"/>
  <c r="G138" i="3"/>
  <c r="BB138" i="3" s="1"/>
  <c r="B19" i="2"/>
  <c r="A19" i="2"/>
  <c r="BE151" i="3"/>
  <c r="I19" i="2" s="1"/>
  <c r="C151" i="3"/>
  <c r="BE135" i="3"/>
  <c r="BD135" i="3"/>
  <c r="BC135" i="3"/>
  <c r="BA135" i="3"/>
  <c r="G135" i="3"/>
  <c r="BB135" i="3" s="1"/>
  <c r="BE134" i="3"/>
  <c r="BD134" i="3"/>
  <c r="BD136" i="3" s="1"/>
  <c r="H18" i="2" s="1"/>
  <c r="BC134" i="3"/>
  <c r="BA134" i="3"/>
  <c r="G134" i="3"/>
  <c r="BB134" i="3" s="1"/>
  <c r="B18" i="2"/>
  <c r="A18" i="2"/>
  <c r="BA136" i="3"/>
  <c r="E18" i="2" s="1"/>
  <c r="C136" i="3"/>
  <c r="BE131" i="3"/>
  <c r="BD131" i="3"/>
  <c r="BC131" i="3"/>
  <c r="BA131" i="3"/>
  <c r="G131" i="3"/>
  <c r="BB131" i="3" s="1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8" i="3"/>
  <c r="BD128" i="3"/>
  <c r="BC128" i="3"/>
  <c r="BA128" i="3"/>
  <c r="G128" i="3"/>
  <c r="BB128" i="3" s="1"/>
  <c r="BE127" i="3"/>
  <c r="BD127" i="3"/>
  <c r="BC127" i="3"/>
  <c r="BA127" i="3"/>
  <c r="G127" i="3"/>
  <c r="BB127" i="3" s="1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17" i="2"/>
  <c r="A17" i="2"/>
  <c r="BC132" i="3"/>
  <c r="G17" i="2" s="1"/>
  <c r="C132" i="3"/>
  <c r="BE115" i="3"/>
  <c r="BD115" i="3"/>
  <c r="BC115" i="3"/>
  <c r="BA115" i="3"/>
  <c r="G115" i="3"/>
  <c r="BB115" i="3" s="1"/>
  <c r="BE113" i="3"/>
  <c r="BD113" i="3"/>
  <c r="BC113" i="3"/>
  <c r="BA113" i="3"/>
  <c r="G113" i="3"/>
  <c r="BB113" i="3" s="1"/>
  <c r="BE111" i="3"/>
  <c r="BD111" i="3"/>
  <c r="BC111" i="3"/>
  <c r="BA111" i="3"/>
  <c r="G111" i="3"/>
  <c r="BB111" i="3" s="1"/>
  <c r="BE109" i="3"/>
  <c r="BD109" i="3"/>
  <c r="BC109" i="3"/>
  <c r="BA109" i="3"/>
  <c r="G109" i="3"/>
  <c r="BB109" i="3" s="1"/>
  <c r="BE108" i="3"/>
  <c r="BD108" i="3"/>
  <c r="BC108" i="3"/>
  <c r="BA108" i="3"/>
  <c r="G108" i="3"/>
  <c r="BB108" i="3" s="1"/>
  <c r="BE106" i="3"/>
  <c r="BD106" i="3"/>
  <c r="BC106" i="3"/>
  <c r="BA106" i="3"/>
  <c r="G106" i="3"/>
  <c r="BB106" i="3" s="1"/>
  <c r="BE103" i="3"/>
  <c r="BD103" i="3"/>
  <c r="BC103" i="3"/>
  <c r="BA103" i="3"/>
  <c r="G103" i="3"/>
  <c r="BB103" i="3" s="1"/>
  <c r="B16" i="2"/>
  <c r="A16" i="2"/>
  <c r="C116" i="3"/>
  <c r="BE100" i="3"/>
  <c r="BD100" i="3"/>
  <c r="BC100" i="3"/>
  <c r="BA100" i="3"/>
  <c r="G100" i="3"/>
  <c r="BB100" i="3" s="1"/>
  <c r="BE96" i="3"/>
  <c r="BE101" i="3" s="1"/>
  <c r="I15" i="2" s="1"/>
  <c r="BD96" i="3"/>
  <c r="BD101" i="3" s="1"/>
  <c r="H15" i="2" s="1"/>
  <c r="BC96" i="3"/>
  <c r="BC101" i="3" s="1"/>
  <c r="G15" i="2" s="1"/>
  <c r="BA96" i="3"/>
  <c r="G96" i="3"/>
  <c r="BB96" i="3" s="1"/>
  <c r="B15" i="2"/>
  <c r="A15" i="2"/>
  <c r="C101" i="3"/>
  <c r="BE93" i="3"/>
  <c r="BD93" i="3"/>
  <c r="BD94" i="3" s="1"/>
  <c r="H14" i="2" s="1"/>
  <c r="BC93" i="3"/>
  <c r="BC94" i="3" s="1"/>
  <c r="G14" i="2" s="1"/>
  <c r="BB93" i="3"/>
  <c r="BB94" i="3" s="1"/>
  <c r="F14" i="2" s="1"/>
  <c r="G93" i="3"/>
  <c r="G94" i="3" s="1"/>
  <c r="B14" i="2"/>
  <c r="A14" i="2"/>
  <c r="BE94" i="3"/>
  <c r="I14" i="2" s="1"/>
  <c r="C94" i="3"/>
  <c r="BE90" i="3"/>
  <c r="BD90" i="3"/>
  <c r="BC90" i="3"/>
  <c r="BB90" i="3"/>
  <c r="G90" i="3"/>
  <c r="BA90" i="3" s="1"/>
  <c r="BE89" i="3"/>
  <c r="BD89" i="3"/>
  <c r="BC89" i="3"/>
  <c r="BB89" i="3"/>
  <c r="G89" i="3"/>
  <c r="BA89" i="3" s="1"/>
  <c r="BE88" i="3"/>
  <c r="BD88" i="3"/>
  <c r="BC88" i="3"/>
  <c r="BB88" i="3"/>
  <c r="G88" i="3"/>
  <c r="BA88" i="3" s="1"/>
  <c r="BE87" i="3"/>
  <c r="BD87" i="3"/>
  <c r="BC87" i="3"/>
  <c r="BB87" i="3"/>
  <c r="G87" i="3"/>
  <c r="BA87" i="3" s="1"/>
  <c r="BE86" i="3"/>
  <c r="BD86" i="3"/>
  <c r="BC86" i="3"/>
  <c r="BB86" i="3"/>
  <c r="G86" i="3"/>
  <c r="BA86" i="3" s="1"/>
  <c r="BE84" i="3"/>
  <c r="BD84" i="3"/>
  <c r="BC84" i="3"/>
  <c r="BB84" i="3"/>
  <c r="G84" i="3"/>
  <c r="BA84" i="3" s="1"/>
  <c r="BE81" i="3"/>
  <c r="BD81" i="3"/>
  <c r="BC81" i="3"/>
  <c r="BB81" i="3"/>
  <c r="G81" i="3"/>
  <c r="BA81" i="3" s="1"/>
  <c r="BE79" i="3"/>
  <c r="BD79" i="3"/>
  <c r="BC79" i="3"/>
  <c r="BB79" i="3"/>
  <c r="G79" i="3"/>
  <c r="BA79" i="3" s="1"/>
  <c r="BE77" i="3"/>
  <c r="BD77" i="3"/>
  <c r="BC77" i="3"/>
  <c r="BB77" i="3"/>
  <c r="G77" i="3"/>
  <c r="BA77" i="3" s="1"/>
  <c r="BE76" i="3"/>
  <c r="BD76" i="3"/>
  <c r="BC76" i="3"/>
  <c r="BB76" i="3"/>
  <c r="G76" i="3"/>
  <c r="BA76" i="3" s="1"/>
  <c r="BE74" i="3"/>
  <c r="BD74" i="3"/>
  <c r="BC74" i="3"/>
  <c r="BB74" i="3"/>
  <c r="G74" i="3"/>
  <c r="BA74" i="3" s="1"/>
  <c r="BE72" i="3"/>
  <c r="BD72" i="3"/>
  <c r="BC72" i="3"/>
  <c r="BB72" i="3"/>
  <c r="G72" i="3"/>
  <c r="BA72" i="3" s="1"/>
  <c r="BE69" i="3"/>
  <c r="BD69" i="3"/>
  <c r="BC69" i="3"/>
  <c r="BB69" i="3"/>
  <c r="G69" i="3"/>
  <c r="BA69" i="3" s="1"/>
  <c r="BE68" i="3"/>
  <c r="BD68" i="3"/>
  <c r="BC68" i="3"/>
  <c r="BB68" i="3"/>
  <c r="G68" i="3"/>
  <c r="BA68" i="3" s="1"/>
  <c r="BE67" i="3"/>
  <c r="BD67" i="3"/>
  <c r="BC67" i="3"/>
  <c r="BB67" i="3"/>
  <c r="G67" i="3"/>
  <c r="BA67" i="3" s="1"/>
  <c r="BE66" i="3"/>
  <c r="BD66" i="3"/>
  <c r="BC66" i="3"/>
  <c r="BB66" i="3"/>
  <c r="G66" i="3"/>
  <c r="BA66" i="3" s="1"/>
  <c r="B13" i="2"/>
  <c r="A13" i="2"/>
  <c r="C91" i="3"/>
  <c r="BE60" i="3"/>
  <c r="BD60" i="3"/>
  <c r="BC60" i="3"/>
  <c r="BB60" i="3"/>
  <c r="G60" i="3"/>
  <c r="BA60" i="3" s="1"/>
  <c r="BE57" i="3"/>
  <c r="BD57" i="3"/>
  <c r="BC57" i="3"/>
  <c r="BB57" i="3"/>
  <c r="G57" i="3"/>
  <c r="BA57" i="3" s="1"/>
  <c r="BE55" i="3"/>
  <c r="BD55" i="3"/>
  <c r="BC55" i="3"/>
  <c r="BB55" i="3"/>
  <c r="G55" i="3"/>
  <c r="BA55" i="3" s="1"/>
  <c r="B12" i="2"/>
  <c r="A12" i="2"/>
  <c r="C64" i="3"/>
  <c r="BE52" i="3"/>
  <c r="BD52" i="3"/>
  <c r="BC52" i="3"/>
  <c r="BB52" i="3"/>
  <c r="G52" i="3"/>
  <c r="BA52" i="3" s="1"/>
  <c r="BE51" i="3"/>
  <c r="BD51" i="3"/>
  <c r="BC51" i="3"/>
  <c r="BB51" i="3"/>
  <c r="G51" i="3"/>
  <c r="BA51" i="3" s="1"/>
  <c r="BE49" i="3"/>
  <c r="BD49" i="3"/>
  <c r="BC49" i="3"/>
  <c r="BB49" i="3"/>
  <c r="G49" i="3"/>
  <c r="BA49" i="3" s="1"/>
  <c r="BE48" i="3"/>
  <c r="BD48" i="3"/>
  <c r="BC48" i="3"/>
  <c r="BB48" i="3"/>
  <c r="G48" i="3"/>
  <c r="BA48" i="3" s="1"/>
  <c r="BE47" i="3"/>
  <c r="BD47" i="3"/>
  <c r="BC47" i="3"/>
  <c r="BB47" i="3"/>
  <c r="G47" i="3"/>
  <c r="BA47" i="3" s="1"/>
  <c r="BE46" i="3"/>
  <c r="BD46" i="3"/>
  <c r="BC46" i="3"/>
  <c r="BB46" i="3"/>
  <c r="G46" i="3"/>
  <c r="B11" i="2"/>
  <c r="A11" i="2"/>
  <c r="C53" i="3"/>
  <c r="BE42" i="3"/>
  <c r="BD42" i="3"/>
  <c r="BC42" i="3"/>
  <c r="BB42" i="3"/>
  <c r="G42" i="3"/>
  <c r="BA42" i="3" s="1"/>
  <c r="BE39" i="3"/>
  <c r="BE44" i="3" s="1"/>
  <c r="I10" i="2" s="1"/>
  <c r="BD39" i="3"/>
  <c r="BC39" i="3"/>
  <c r="BC44" i="3" s="1"/>
  <c r="G10" i="2" s="1"/>
  <c r="BB39" i="3"/>
  <c r="G39" i="3"/>
  <c r="BA39" i="3" s="1"/>
  <c r="BA44" i="3" s="1"/>
  <c r="E10" i="2" s="1"/>
  <c r="B10" i="2"/>
  <c r="A10" i="2"/>
  <c r="C44" i="3"/>
  <c r="BE31" i="3"/>
  <c r="BD31" i="3"/>
  <c r="BC31" i="3"/>
  <c r="BB31" i="3"/>
  <c r="G31" i="3"/>
  <c r="BA31" i="3" s="1"/>
  <c r="BE29" i="3"/>
  <c r="BD29" i="3"/>
  <c r="BC29" i="3"/>
  <c r="BB29" i="3"/>
  <c r="G29" i="3"/>
  <c r="BA29" i="3" s="1"/>
  <c r="BE26" i="3"/>
  <c r="BD26" i="3"/>
  <c r="BC26" i="3"/>
  <c r="BB26" i="3"/>
  <c r="G26" i="3"/>
  <c r="BA26" i="3" s="1"/>
  <c r="B9" i="2"/>
  <c r="A9" i="2"/>
  <c r="C37" i="3"/>
  <c r="BE21" i="3"/>
  <c r="BD21" i="3"/>
  <c r="BC21" i="3"/>
  <c r="BB21" i="3"/>
  <c r="G21" i="3"/>
  <c r="BA21" i="3" s="1"/>
  <c r="BE19" i="3"/>
  <c r="BD19" i="3"/>
  <c r="BC19" i="3"/>
  <c r="BB19" i="3"/>
  <c r="G19" i="3"/>
  <c r="BA19" i="3" s="1"/>
  <c r="BE17" i="3"/>
  <c r="BD17" i="3"/>
  <c r="BC17" i="3"/>
  <c r="BB17" i="3"/>
  <c r="G17" i="3"/>
  <c r="BA17" i="3" s="1"/>
  <c r="BE15" i="3"/>
  <c r="BD15" i="3"/>
  <c r="BC15" i="3"/>
  <c r="BB15" i="3"/>
  <c r="G15" i="3"/>
  <c r="B8" i="2"/>
  <c r="A8" i="2"/>
  <c r="BE24" i="3"/>
  <c r="I8" i="2" s="1"/>
  <c r="C24" i="3"/>
  <c r="BE11" i="3"/>
  <c r="BD11" i="3"/>
  <c r="BC11" i="3"/>
  <c r="BB11" i="3"/>
  <c r="G11" i="3"/>
  <c r="BA11" i="3" s="1"/>
  <c r="BE8" i="3"/>
  <c r="BD8" i="3"/>
  <c r="BC8" i="3"/>
  <c r="BB8" i="3"/>
  <c r="G8" i="3"/>
  <c r="BA8" i="3" s="1"/>
  <c r="B7" i="2"/>
  <c r="A7" i="2"/>
  <c r="BC13" i="3"/>
  <c r="G7" i="2" s="1"/>
  <c r="C13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A151" i="3" l="1"/>
  <c r="E19" i="2" s="1"/>
  <c r="BD151" i="3"/>
  <c r="H19" i="2" s="1"/>
  <c r="BC136" i="3"/>
  <c r="G18" i="2" s="1"/>
  <c r="BE136" i="3"/>
  <c r="I18" i="2" s="1"/>
  <c r="G202" i="3"/>
  <c r="BC202" i="3"/>
  <c r="G24" i="2" s="1"/>
  <c r="BE202" i="3"/>
  <c r="I24" i="2" s="1"/>
  <c r="BC185" i="3"/>
  <c r="G23" i="2" s="1"/>
  <c r="BE185" i="3"/>
  <c r="I23" i="2" s="1"/>
  <c r="BC165" i="3"/>
  <c r="G20" i="2" s="1"/>
  <c r="BE165" i="3"/>
  <c r="I20" i="2" s="1"/>
  <c r="BA165" i="3"/>
  <c r="E20" i="2" s="1"/>
  <c r="BE132" i="3"/>
  <c r="I17" i="2" s="1"/>
  <c r="BA132" i="3"/>
  <c r="E17" i="2" s="1"/>
  <c r="BE116" i="3"/>
  <c r="I16" i="2" s="1"/>
  <c r="BE53" i="3"/>
  <c r="I11" i="2" s="1"/>
  <c r="BC37" i="3"/>
  <c r="G9" i="2" s="1"/>
  <c r="BB24" i="3"/>
  <c r="F8" i="2" s="1"/>
  <c r="BA13" i="3"/>
  <c r="E7" i="2" s="1"/>
  <c r="BE13" i="3"/>
  <c r="I7" i="2" s="1"/>
  <c r="BA37" i="3"/>
  <c r="E9" i="2" s="1"/>
  <c r="BE37" i="3"/>
  <c r="I9" i="2" s="1"/>
  <c r="BB53" i="3"/>
  <c r="F11" i="2" s="1"/>
  <c r="BC53" i="3"/>
  <c r="G11" i="2" s="1"/>
  <c r="BC64" i="3"/>
  <c r="G12" i="2" s="1"/>
  <c r="BE64" i="3"/>
  <c r="I12" i="2" s="1"/>
  <c r="BC91" i="3"/>
  <c r="G13" i="2" s="1"/>
  <c r="BE91" i="3"/>
  <c r="I13" i="2" s="1"/>
  <c r="BB101" i="3"/>
  <c r="F15" i="2" s="1"/>
  <c r="BA101" i="3"/>
  <c r="E15" i="2" s="1"/>
  <c r="BA116" i="3"/>
  <c r="E16" i="2" s="1"/>
  <c r="BC116" i="3"/>
  <c r="G16" i="2" s="1"/>
  <c r="BD165" i="3"/>
  <c r="H20" i="2" s="1"/>
  <c r="BC171" i="3"/>
  <c r="G21" i="2" s="1"/>
  <c r="BB216" i="3"/>
  <c r="F27" i="2" s="1"/>
  <c r="BD216" i="3"/>
  <c r="H27" i="2" s="1"/>
  <c r="BC24" i="3"/>
  <c r="G8" i="2" s="1"/>
  <c r="BB136" i="3"/>
  <c r="F18" i="2" s="1"/>
  <c r="BD13" i="3"/>
  <c r="H7" i="2" s="1"/>
  <c r="G24" i="3"/>
  <c r="BD37" i="3"/>
  <c r="H9" i="2" s="1"/>
  <c r="BD44" i="3"/>
  <c r="H10" i="2" s="1"/>
  <c r="G53" i="3"/>
  <c r="BB64" i="3"/>
  <c r="F12" i="2" s="1"/>
  <c r="BB91" i="3"/>
  <c r="F13" i="2" s="1"/>
  <c r="G171" i="3"/>
  <c r="BD171" i="3"/>
  <c r="H21" i="2" s="1"/>
  <c r="BD185" i="3"/>
  <c r="H23" i="2" s="1"/>
  <c r="BB187" i="3"/>
  <c r="BB202" i="3" s="1"/>
  <c r="F24" i="2" s="1"/>
  <c r="BD24" i="3"/>
  <c r="H8" i="2" s="1"/>
  <c r="BD53" i="3"/>
  <c r="H11" i="2" s="1"/>
  <c r="BA64" i="3"/>
  <c r="E12" i="2" s="1"/>
  <c r="BA91" i="3"/>
  <c r="E13" i="2" s="1"/>
  <c r="BD116" i="3"/>
  <c r="H16" i="2" s="1"/>
  <c r="BB179" i="3"/>
  <c r="F22" i="2" s="1"/>
  <c r="BB13" i="3"/>
  <c r="F7" i="2" s="1"/>
  <c r="BB37" i="3"/>
  <c r="F9" i="2" s="1"/>
  <c r="BB44" i="3"/>
  <c r="F10" i="2" s="1"/>
  <c r="BD64" i="3"/>
  <c r="H12" i="2" s="1"/>
  <c r="BD91" i="3"/>
  <c r="H13" i="2" s="1"/>
  <c r="BD132" i="3"/>
  <c r="H17" i="2" s="1"/>
  <c r="BB171" i="3"/>
  <c r="F21" i="2" s="1"/>
  <c r="BD179" i="3"/>
  <c r="H22" i="2" s="1"/>
  <c r="BD202" i="3"/>
  <c r="H24" i="2" s="1"/>
  <c r="BB185" i="3"/>
  <c r="F23" i="2" s="1"/>
  <c r="BB165" i="3"/>
  <c r="F20" i="2" s="1"/>
  <c r="BB116" i="3"/>
  <c r="F16" i="2" s="1"/>
  <c r="BB132" i="3"/>
  <c r="F17" i="2" s="1"/>
  <c r="BB151" i="3"/>
  <c r="F19" i="2" s="1"/>
  <c r="G13" i="3"/>
  <c r="BA15" i="3"/>
  <c r="BA24" i="3" s="1"/>
  <c r="E8" i="2" s="1"/>
  <c r="G37" i="3"/>
  <c r="G44" i="3"/>
  <c r="BA46" i="3"/>
  <c r="BA53" i="3" s="1"/>
  <c r="E11" i="2" s="1"/>
  <c r="G64" i="3"/>
  <c r="G91" i="3"/>
  <c r="BA93" i="3"/>
  <c r="BA94" i="3" s="1"/>
  <c r="E14" i="2" s="1"/>
  <c r="G116" i="3"/>
  <c r="G132" i="3"/>
  <c r="G151" i="3"/>
  <c r="G179" i="3"/>
  <c r="G185" i="3"/>
  <c r="BA210" i="3"/>
  <c r="BA216" i="3" s="1"/>
  <c r="E27" i="2" s="1"/>
  <c r="BD204" i="3"/>
  <c r="BD205" i="3" s="1"/>
  <c r="H25" i="2" s="1"/>
  <c r="BD207" i="3"/>
  <c r="BD208" i="3" s="1"/>
  <c r="H26" i="2" s="1"/>
  <c r="G101" i="3"/>
  <c r="G136" i="3"/>
  <c r="G165" i="3"/>
  <c r="G28" i="2" l="1"/>
  <c r="C18" i="1" s="1"/>
  <c r="I28" i="2"/>
  <c r="C21" i="1" s="1"/>
  <c r="H28" i="2"/>
  <c r="C17" i="1" s="1"/>
  <c r="F28" i="2"/>
  <c r="C16" i="1" s="1"/>
  <c r="E28" i="2"/>
  <c r="G33" i="2" l="1"/>
  <c r="I33" i="2" s="1"/>
  <c r="H34" i="2" s="1"/>
  <c r="G23" i="1" s="1"/>
  <c r="C15" i="1"/>
  <c r="C19" i="1" s="1"/>
  <c r="C22" i="1" s="1"/>
  <c r="G15" i="1" l="1"/>
  <c r="G22" i="1" s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<sst xmlns="http://schemas.openxmlformats.org/spreadsheetml/2006/main" count="612" uniqueCount="361">
  <si>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</si>
  <si>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</si>
  <si>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</si>
  <si>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</si>
  <si>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</si>
  <si>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</si>
  <si>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</si>
  <si>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</si>
  <si>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</si>
  <si>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</si>
  <si>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</si>
  <si>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</si>
  <si>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</si>
  <si>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</si>
  <si>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</si>
  <si>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</si>
  <si>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</si>
  <si>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</si>
  <si>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</si>
  <si>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</si>
  <si>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</si>
  <si>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</si>
  <si>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</si>
  <si>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</si>
  <si>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</si>
  <si>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</si>
  <si>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</si>
  <si>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</si>
  <si>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</si>
  <si>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</si>
  <si>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</si>
  <si>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</si>
  <si>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</si>
  <si>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</si>
  <si>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</si>
  <si>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</si>
  <si>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</si>
  <si>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</si>
  <si>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</si>
  <si>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</si>
  <si>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</si>
  <si>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</si>
  <si>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</si>
  <si>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</si>
  <si>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</si>
  <si>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</si>
  <si>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</si>
  <si>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</si>
  <si>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</si>
  <si>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</si>
  <si>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</si>
  <si>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</si>
  <si>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</si>
  <si>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</si>
  <si>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</si>
  <si>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</si>
  <si>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</si>
  <si>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</si>
  <si>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</si>
  <si>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</si>
  <si>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</si>
  <si>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</si>
  <si>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</si>
  <si>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</si>
  <si>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</si>
  <si>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</si>
  <si>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</si>
  <si>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</si>
  <si>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</si>
  <si>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</si>
  <si>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</si>
  <si>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</si>
  <si>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</si>
  <si>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</si>
  <si>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</si>
  <si>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</si>
  <si>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</si>
  <si>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Stavební úpravy v bytě</t>
  </si>
  <si>
    <t>06 2017</t>
  </si>
  <si>
    <t>Evropská 674/156, Pha 6,byt č.97</t>
  </si>
  <si>
    <t>Stavební úpravy v bytě č. 97</t>
  </si>
  <si>
    <t>3</t>
  </si>
  <si>
    <t>Svislé a kompletní konstrukce</t>
  </si>
  <si>
    <t>342255024R00</t>
  </si>
  <si>
    <t xml:space="preserve">Příčky z desek Ytong tl. 10 cm </t>
  </si>
  <si>
    <t>m2</t>
  </si>
  <si>
    <t>1.01/02:(0,5*2+1,135+0,315*2)*2,55</t>
  </si>
  <si>
    <t>přizdívka WC:0,885*1,2</t>
  </si>
  <si>
    <t>342948112R00</t>
  </si>
  <si>
    <t xml:space="preserve">Ukotvení příček ke stáv. konstrukcím </t>
  </si>
  <si>
    <t>m</t>
  </si>
  <si>
    <t>2,55*5</t>
  </si>
  <si>
    <t>311</t>
  </si>
  <si>
    <t>Sádrokartonové konstrukce</t>
  </si>
  <si>
    <t>342264091R00</t>
  </si>
  <si>
    <t xml:space="preserve">Příplatek k podhledu sádrokart. za deseky impreg. </t>
  </si>
  <si>
    <t>1.02 nová:1,34*(0,535+0,315)+(1,41+0,1)*0,885+0,1*0,6</t>
  </si>
  <si>
    <t>342264098RT1</t>
  </si>
  <si>
    <t>Příplatek k podhledu sádrokart. za plochu do 10 m2 pro plochy do 2 m2</t>
  </si>
  <si>
    <t>347015121R00</t>
  </si>
  <si>
    <t xml:space="preserve">Předstěna SDK, tl.75mm, ocel. kce CW, 1x RB 12,5mm </t>
  </si>
  <si>
    <t>(4,67-0,6)*2,65</t>
  </si>
  <si>
    <t>342280060RAA</t>
  </si>
  <si>
    <t>Podhled zavěšený z desek sádrokartonových ocel. nosná kce, deska standard 12,5 mm, omítka</t>
  </si>
  <si>
    <t>1.01 nová:2,91*1,08+4,67*3,61+1,4*0,1+2*1,135+0,6*1,23</t>
  </si>
  <si>
    <t>61</t>
  </si>
  <si>
    <t>Upravy povrchů vnitřní</t>
  </si>
  <si>
    <t>612421626R00</t>
  </si>
  <si>
    <t xml:space="preserve">Omítka vnitřní zdiva, MVC, hladká </t>
  </si>
  <si>
    <t>pod ker. obklady:</t>
  </si>
  <si>
    <t>1.02 nová:(1,735+1,41)*2*2+0,885*01-0,6*2</t>
  </si>
  <si>
    <t>612421637R00</t>
  </si>
  <si>
    <t xml:space="preserve">Omítka vnitřní zdiva, MVC, štuková </t>
  </si>
  <si>
    <t>1.01/02 nové příčky:(0,5+1,135)*2,55</t>
  </si>
  <si>
    <t>612100032RAA</t>
  </si>
  <si>
    <t>Oprava omítek stěn vnitřních vápenocem. štukových oprava ze 30 %</t>
  </si>
  <si>
    <t>Začátek provozního součtu</t>
  </si>
  <si>
    <t>1.01 nová:1,08*2+2,91+5,75+0,1+1,135+0,6*3+0,2+1,02+0,6</t>
  </si>
  <si>
    <t>0,42+0,095*2</t>
  </si>
  <si>
    <t>Konec provozního součtu</t>
  </si>
  <si>
    <t>16,29*2,55</t>
  </si>
  <si>
    <t>63</t>
  </si>
  <si>
    <t>Podlahy a podlahové konstrukce</t>
  </si>
  <si>
    <t>632415130RT3</t>
  </si>
  <si>
    <t>Potěr samonivelační ručně tl. 30 mm rychleschnoucí</t>
  </si>
  <si>
    <t>430000000RAA</t>
  </si>
  <si>
    <t xml:space="preserve">Stupeň betonový 60 x 20 cm, včetně bednění </t>
  </si>
  <si>
    <t>1,135</t>
  </si>
  <si>
    <t>64</t>
  </si>
  <si>
    <t>Výplně otvorů</t>
  </si>
  <si>
    <t>648991113RT3</t>
  </si>
  <si>
    <t>Osazení parapet.desek plast. a lamin. š.nad 20cm včetně dodávky plastové parapetní desky š. 300 mm</t>
  </si>
  <si>
    <t>611.1</t>
  </si>
  <si>
    <t>Dveře bezpečnostní, protihlukové 90x197cm, povrch, vstupní bytové</t>
  </si>
  <si>
    <t>kus</t>
  </si>
  <si>
    <t>61187181</t>
  </si>
  <si>
    <t>Prah dubový délka 90 cm šířka 15 cm tl. 2 cm vč. povrch úpravy</t>
  </si>
  <si>
    <t>642200011RAA</t>
  </si>
  <si>
    <t>Vybour. otvoru 60/197cm, překlad, začištění zeď tloušťky do 15 cm</t>
  </si>
  <si>
    <t>1.01/1.02:1</t>
  </si>
  <si>
    <t>642201011RAA</t>
  </si>
  <si>
    <t>Výměna dveří 1kř, oprava ostění, práh bez změny velikosti otvoru</t>
  </si>
  <si>
    <t>54914672</t>
  </si>
  <si>
    <t>Bezpečnostní kování dveří</t>
  </si>
  <si>
    <t>95</t>
  </si>
  <si>
    <t>Dokončovací konstrukce na pozemních stavbách</t>
  </si>
  <si>
    <t>900      RR2</t>
  </si>
  <si>
    <t>HZS - stavební práce řemeslník v tarifní třídě 6</t>
  </si>
  <si>
    <t>hod</t>
  </si>
  <si>
    <t>8*2</t>
  </si>
  <si>
    <t>952901111R00</t>
  </si>
  <si>
    <t xml:space="preserve">Vyčištění budov o výšce podlaží do 4 m </t>
  </si>
  <si>
    <t>95.1</t>
  </si>
  <si>
    <t xml:space="preserve">Blíže nespec. drobné práce </t>
  </si>
  <si>
    <t>kpl</t>
  </si>
  <si>
    <t>začištění po rozvod.:</t>
  </si>
  <si>
    <t>ZTI,elektro atd.:1</t>
  </si>
  <si>
    <t>drobné úpravy:</t>
  </si>
  <si>
    <t>96</t>
  </si>
  <si>
    <t>Bourání konstrukcí</t>
  </si>
  <si>
    <t>725650805R00</t>
  </si>
  <si>
    <t xml:space="preserve">Demontáž těles otopných  podokenních </t>
  </si>
  <si>
    <t>soubor</t>
  </si>
  <si>
    <t>766694913R00</t>
  </si>
  <si>
    <t xml:space="preserve">Oprava-výměna parapet.desek š.30 cm dl.nad 2,6 m </t>
  </si>
  <si>
    <t>766812840R00</t>
  </si>
  <si>
    <t xml:space="preserve">Demontáž kuchyňských linek </t>
  </si>
  <si>
    <t>776511820RT2</t>
  </si>
  <si>
    <t>Odstranění povlakových krytin z ploch 10 - 20 m2</t>
  </si>
  <si>
    <t>1.01textil:2,3</t>
  </si>
  <si>
    <t>1.03 PVC:20,4</t>
  </si>
  <si>
    <t>962086111R00</t>
  </si>
  <si>
    <t xml:space="preserve">Bourání příček z plynosilikátu a siporexu tl.15 cm </t>
  </si>
  <si>
    <t>(1,4+1,3+0,3+0,6)*2,55-(1,4+0,7)*1,97</t>
  </si>
  <si>
    <t>965081713RT1</t>
  </si>
  <si>
    <t>Bourání dlažeb keramických tl.10 mm, nad 1 m2 ručně, dlaždice keramické</t>
  </si>
  <si>
    <t>1.02:3,5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</si>
  <si>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</si>
  <si>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</si>
  <si>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</si>
  <si>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</si>
  <si>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0,6*1,97</t>
  </si>
  <si>
    <t>968072456R00</t>
  </si>
  <si>
    <t xml:space="preserve">Vybourání kovových dveřních zárubní pl. nad 2 m2 </t>
  </si>
  <si>
    <t>1,45*1,97</t>
  </si>
  <si>
    <t>978059521R00</t>
  </si>
  <si>
    <t xml:space="preserve">Odsekání vnitřních obkladů stěn do 2 m2 </t>
  </si>
  <si>
    <t>kuchyně:0,7*1,2</t>
  </si>
  <si>
    <t>koupelna:(0,9+0,8+0,42+1,73)*2*2-0,7*2</t>
  </si>
  <si>
    <t>721200010RAA</t>
  </si>
  <si>
    <t>Demontáž potrubí kanalizačního do DN 200, s vysekáním ze zdi</t>
  </si>
  <si>
    <t>1,5*2</t>
  </si>
  <si>
    <t>722200010RAA</t>
  </si>
  <si>
    <t>Demontáž potrubí ocelového do DN 50 s vysekáním ze zdi</t>
  </si>
  <si>
    <t>725290010RA0</t>
  </si>
  <si>
    <t xml:space="preserve">Demontáž klozetu včetně splachovací nádrže </t>
  </si>
  <si>
    <t>725290020RA0</t>
  </si>
  <si>
    <t>Demontáž umyvadla včetně baterie a konzol výlevka</t>
  </si>
  <si>
    <t>725290030RA0</t>
  </si>
  <si>
    <t xml:space="preserve">Demontáž vany/sprchy, včetně baterie a obezdění </t>
  </si>
  <si>
    <t>96.1</t>
  </si>
  <si>
    <t xml:space="preserve">Demontáž elektroinstalace vč. svítidel </t>
  </si>
  <si>
    <t>99</t>
  </si>
  <si>
    <t>Staveništní přesun hmot</t>
  </si>
  <si>
    <t>999281113R00</t>
  </si>
  <si>
    <t xml:space="preserve">Přesun hmot pro opravy a údržbu do výšky 48 m </t>
  </si>
  <si>
    <t>t</t>
  </si>
  <si>
    <t>711</t>
  </si>
  <si>
    <t>Izolace proti vodě</t>
  </si>
  <si>
    <t>711212001RT2</t>
  </si>
  <si>
    <t>Nátěr hydroizolační těsnící hmotou proti vlhkosti</t>
  </si>
  <si>
    <t>sokl:(1,41+1,735)*2*0,15-0,6*0,15</t>
  </si>
  <si>
    <t>stěny sprchy:(0,85*2+1,34)*(2-0,15)</t>
  </si>
  <si>
    <t>998711103R00</t>
  </si>
  <si>
    <t xml:space="preserve">Přesun hmot pro izolace proti vodě, výšky do 60 m </t>
  </si>
  <si>
    <t>720</t>
  </si>
  <si>
    <t>Zdravotechnická instalace</t>
  </si>
  <si>
    <t>721290111R00</t>
  </si>
  <si>
    <t xml:space="preserve">Zkouška těsnosti kanalizace vodou do DN 125 </t>
  </si>
  <si>
    <t>odhad:(2*3+3)*2+3*2</t>
  </si>
  <si>
    <t>2</t>
  </si>
  <si>
    <t>722280106R00</t>
  </si>
  <si>
    <t xml:space="preserve">Tlaková zkouška vodovodního potrubí do DN 32 </t>
  </si>
  <si>
    <t>(2*3+3)*2+3*2</t>
  </si>
  <si>
    <t>720.1</t>
  </si>
  <si>
    <t xml:space="preserve">Připojení, doplňky, protokoly atd. </t>
  </si>
  <si>
    <t>721200001RA0</t>
  </si>
  <si>
    <t xml:space="preserve">Kanalizace vnitřní připojovací, PP, D 50x1,8 mm </t>
  </si>
  <si>
    <t>721200002RA0</t>
  </si>
  <si>
    <t xml:space="preserve">Kanalizace vnitřní odpadní PP, D 110 x 2,7 mm </t>
  </si>
  <si>
    <t>odhad:2</t>
  </si>
  <si>
    <t>722200003RAB</t>
  </si>
  <si>
    <t>Vodovod, potrubí polyetylenové D 20 x 2mm, ochrana ochrana potrubí skruží Mirelon</t>
  </si>
  <si>
    <t>998721205R00</t>
  </si>
  <si>
    <t xml:space="preserve">Přesun hmot pro vnitřní kanalizaci, výšky do 48 m </t>
  </si>
  <si>
    <t>725</t>
  </si>
  <si>
    <t>Zařizovací předměty</t>
  </si>
  <si>
    <t>725014121RT1</t>
  </si>
  <si>
    <t>Klozet závěsný CUBITO, hlub. splach., bílý včetně sedátka v bílé barvě</t>
  </si>
  <si>
    <t>725849302R00</t>
  </si>
  <si>
    <t xml:space="preserve">Montáž držáku sprchy </t>
  </si>
  <si>
    <t>725980113R00</t>
  </si>
  <si>
    <t xml:space="preserve">Dvířka vanová 300 x 300 mm </t>
  </si>
  <si>
    <t>726212311R00</t>
  </si>
  <si>
    <t xml:space="preserve">Modul pro umyvadlo </t>
  </si>
  <si>
    <t>726212321R00</t>
  </si>
  <si>
    <t xml:space="preserve">Modul pro závěsné WC </t>
  </si>
  <si>
    <t>725.1</t>
  </si>
  <si>
    <t>Koupelnové vybavení demontáž,dodávka,montáž</t>
  </si>
  <si>
    <t>725100001RA0</t>
  </si>
  <si>
    <t>Montáž umyvadla, baterie, zápachová uzávěrka, připojení</t>
  </si>
  <si>
    <t>725100005RA0</t>
  </si>
  <si>
    <t>Sprchová kabina, zápachová uzávěrka, (vanička+posuvné dveře)</t>
  </si>
  <si>
    <t>55144111</t>
  </si>
  <si>
    <t>Baterie umyvadlová</t>
  </si>
  <si>
    <t>55144143</t>
  </si>
  <si>
    <t>Baterie sprchová</t>
  </si>
  <si>
    <t>55145040</t>
  </si>
  <si>
    <t>Baterie dřez. směšov stojánk s vytahov sprch</t>
  </si>
  <si>
    <t>55145352</t>
  </si>
  <si>
    <t>Set sprchový hadice, růžice, držák</t>
  </si>
  <si>
    <t>64214440</t>
  </si>
  <si>
    <t>Umyvadlo CUBITO 60x45 cm otvor pro baterii bílé</t>
  </si>
  <si>
    <t>998725205R00</t>
  </si>
  <si>
    <t xml:space="preserve">Přesun hmot pro zařizovací předměty, výšky do 48 m </t>
  </si>
  <si>
    <t>735</t>
  </si>
  <si>
    <t>Otopná tělesa</t>
  </si>
  <si>
    <t>735157770R00</t>
  </si>
  <si>
    <t>Otopná těl.panel.Radik VKMB  600/1500 vč. napojení a úprav</t>
  </si>
  <si>
    <t>998735205R00</t>
  </si>
  <si>
    <t xml:space="preserve">Přesun hmot pro otopná tělesa, výšky do 48 m </t>
  </si>
  <si>
    <t>766</t>
  </si>
  <si>
    <t>Konstrukce truhlářské</t>
  </si>
  <si>
    <t>766692324R00</t>
  </si>
  <si>
    <t>Montáž a dodávka dřevěné garnýže do 360 cm s pojezdem - kompl. provedení</t>
  </si>
  <si>
    <t>bm:3,27</t>
  </si>
  <si>
    <t>766.2</t>
  </si>
  <si>
    <t xml:space="preserve">Vestavěné skříně WOODFACE </t>
  </si>
  <si>
    <t>skříně bm:1,02+0,6+0,42+0,095</t>
  </si>
  <si>
    <t>posuv. dveře:</t>
  </si>
  <si>
    <t>766810010RAA</t>
  </si>
  <si>
    <t>Kuchyňské linky dodávka a montáž linka 120 cm vč. obložení stěn,a spotřebičů</t>
  </si>
  <si>
    <t>998766205R00</t>
  </si>
  <si>
    <t xml:space="preserve">Přesun hmot pro truhlářské konstr., výšky do 48 m </t>
  </si>
  <si>
    <t>771</t>
  </si>
  <si>
    <t>Podlahy z dlaždic a obklady</t>
  </si>
  <si>
    <t>771578011RT3</t>
  </si>
  <si>
    <t xml:space="preserve">Spára podlaha - stěna, silikonem </t>
  </si>
  <si>
    <t>sokl:(1,41+1,735)*2-0,6</t>
  </si>
  <si>
    <t>771579795R00</t>
  </si>
  <si>
    <t xml:space="preserve">Příplatek za spárování vodotěsnou hmotou - plošně </t>
  </si>
  <si>
    <t>771100010RAA</t>
  </si>
  <si>
    <t>Vyrovnání podk.samoniv.hmotou inter. nivelační hmota tl. 3 mm, penetrace</t>
  </si>
  <si>
    <t>771575014RAH</t>
  </si>
  <si>
    <t>Dlažba do tmele  30 x 30 cm dlažba ve specifikaci</t>
  </si>
  <si>
    <t>1.02 nová:1,41*0,885+0,1*0,6</t>
  </si>
  <si>
    <t>59764210</t>
  </si>
  <si>
    <t>Dlažba Taurus Granit hladká protiskl. 300x300x9 mm</t>
  </si>
  <si>
    <t>ztratné, prořez:1,3*0,05</t>
  </si>
  <si>
    <t>998771205R00</t>
  </si>
  <si>
    <t xml:space="preserve">Přesun hmot pro podlahy z dlaždic, výšky do 48 m </t>
  </si>
  <si>
    <t>775</t>
  </si>
  <si>
    <t>Podlahy vlysové a parketové</t>
  </si>
  <si>
    <t>775981112RV1</t>
  </si>
  <si>
    <t xml:space="preserve">Lišta hliníková přechodová, stejná výška krytin </t>
  </si>
  <si>
    <t>775540040RAE</t>
  </si>
  <si>
    <t>Podlaha lamelová, vinyl 1Floor V5, podložka Adipan lamela tl. 8,3 mm, jádro vinyl, zátěž 23/33</t>
  </si>
  <si>
    <t>998775205R00</t>
  </si>
  <si>
    <t xml:space="preserve">Přesun hmot pro podlahy vlysové, výšky do 48 m </t>
  </si>
  <si>
    <t>781</t>
  </si>
  <si>
    <t>Obklady keramické</t>
  </si>
  <si>
    <t>781475116R00</t>
  </si>
  <si>
    <t xml:space="preserve">Obklad vnitřní stěn keramický, do tmele </t>
  </si>
  <si>
    <t>597813712</t>
  </si>
  <si>
    <t>Obkládačka keramická  Color One</t>
  </si>
  <si>
    <t>ztratné, prořez:12,27*0,05</t>
  </si>
  <si>
    <t>998781205R00</t>
  </si>
  <si>
    <t xml:space="preserve">Přesun hmot pro obklady keramické, výšky do 48 m </t>
  </si>
  <si>
    <t>783</t>
  </si>
  <si>
    <t>Nátěry</t>
  </si>
  <si>
    <t>783201821R00</t>
  </si>
  <si>
    <t xml:space="preserve">Odstranění nátěrů z kovových konstrukcí </t>
  </si>
  <si>
    <t>zárubně:(0,9+2,1*2)*0,5</t>
  </si>
  <si>
    <t>783222921R00</t>
  </si>
  <si>
    <t xml:space="preserve">Údržba, nátěr syntetický kov.konstr. 2x </t>
  </si>
  <si>
    <t>784</t>
  </si>
  <si>
    <t>Malby</t>
  </si>
  <si>
    <t>784450010RAB</t>
  </si>
  <si>
    <t>Malba z malíř. směsí jednobarevná s bílým stropem dvojnásobná Primalex</t>
  </si>
  <si>
    <t>784450025RA0</t>
  </si>
  <si>
    <t xml:space="preserve">Malba ze směsi Primalex SDK, penetrace 1x, bílá 2x </t>
  </si>
  <si>
    <t>SDK stropy:</t>
  </si>
  <si>
    <t>předstěna:</t>
  </si>
  <si>
    <t>784950030RAA</t>
  </si>
  <si>
    <t>Oprava maleb z malířských směsí oškrábání, umytí, vyhlazení, 2x malba otěruvzdorná</t>
  </si>
  <si>
    <t>stáv. stěny:16,29*2,55</t>
  </si>
  <si>
    <t>1.02 nová:(1,41+1,735)*2*(2,55-2)</t>
  </si>
  <si>
    <t>M21</t>
  </si>
  <si>
    <t>Elektromontáže</t>
  </si>
  <si>
    <t>21.1</t>
  </si>
  <si>
    <t xml:space="preserve">Elektroinstalace </t>
  </si>
  <si>
    <t>M24</t>
  </si>
  <si>
    <t>Montáže vzduchotechnických zařízení</t>
  </si>
  <si>
    <t>24.1</t>
  </si>
  <si>
    <t xml:space="preserve">Odvětrání ventilátory  vč. napojení a úprav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</si>
  <si>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</si>
  <si>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</si>
  <si>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</si>
  <si>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</si>
  <si>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</si>
  <si>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</si>
  <si>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</si>
  <si>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</si>
  <si>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979095312R00</t>
  </si>
  <si>
    <t xml:space="preserve">Naložení a složení suti </t>
  </si>
  <si>
    <t>979981101R00</t>
  </si>
  <si>
    <t xml:space="preserve">Kontejner, suť bez příměsí, odvoz a likvidace, 3 t </t>
  </si>
  <si>
    <t>979990001R00</t>
  </si>
  <si>
    <t xml:space="preserve">Poplatek za skládku stavební suti </t>
  </si>
  <si>
    <t>Vedlejší náklady NÚS</t>
  </si>
  <si>
    <t>ARCHDAN - projektová kancelář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</si>
</sst>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20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1" fillId="3" borderId="62" xfId="1" applyNumberFormat="1" applyFont="1" applyFill="1" applyBorder="1" applyAlignment="1">
      <alignment horizontal="right" wrapText="1"/>
    </xf>
    <xf numFmtId="0" fontId="21" fillId="3" borderId="34" xfId="1" applyFont="1" applyFill="1" applyBorder="1" applyAlignment="1">
      <alignment horizontal="left" wrapText="1"/>
    </xf>
    <xf numFmtId="0" fontId="21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3" fillId="2" borderId="10" xfId="1" applyNumberFormat="1" applyFont="1" applyFill="1" applyBorder="1" applyAlignment="1">
      <alignment horizontal="left"/>
    </xf>
    <xf numFmtId="0" fontId="23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4" fillId="0" borderId="0" xfId="1" applyFont="1" applyAlignment="1"/>
    <xf numFmtId="0" fontId="10" fillId="0" borderId="0" xfId="1" applyAlignment="1">
      <alignment horizontal="right"/>
    </xf>
    <xf numFmtId="0" fontId="25" fillId="0" borderId="0" xfId="1" applyFont="1" applyBorder="1"/>
    <xf numFmtId="3" fontId="25" fillId="0" borderId="0" xfId="1" applyNumberFormat="1" applyFont="1" applyBorder="1" applyAlignment="1">
      <alignment horizontal="right"/>
    </xf>
    <xf numFmtId="4" fontId="25" fillId="0" borderId="0" xfId="1" applyNumberFormat="1" applyFont="1" applyBorder="1"/>
    <xf numFmtId="0" fontId="24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9" fillId="3" borderId="62" xfId="1" applyNumberFormat="1" applyFont="1" applyFill="1" applyBorder="1" applyAlignment="1">
      <alignment horizontal="right" wrapText="1"/>
    </xf>
    <xf numFmtId="3" fontId="20" fillId="0" borderId="0" xfId="1" applyNumberFormat="1" applyFont="1" applyAlignment="1">
      <alignment wrapText="1"/>
    </xf>
    <xf numFmtId="14" fontId="3" fillId="0" borderId="13" xfId="0" applyNumberFormat="1" applyFont="1" applyBorder="1"/>
    <xf numFmtId="165" fontId="3" fillId="4" borderId="10" xfId="0" applyNumberFormat="1" applyFont="1" applyFill="1" applyBorder="1" applyAlignment="1">
      <alignment horizontal="right"/>
    </xf>
    <xf numFmtId="4" fontId="17" fillId="4" borderId="59" xfId="1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1" fillId="3" borderId="60" xfId="1" applyNumberFormat="1" applyFont="1" applyFill="1" applyBorder="1" applyAlignment="1">
      <alignment horizontal="left" wrapText="1"/>
    </xf>
    <xf numFmtId="49" fontId="22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19" fillId="3" borderId="60" xfId="1" applyNumberFormat="1" applyFont="1" applyFill="1" applyBorder="1" applyAlignment="1">
      <alignment horizontal="left" wrapText="1"/>
    </xf>
    <xf numFmtId="4" fontId="17" fillId="0" borderId="59" xfId="1" applyNumberFormat="1" applyFont="1" applyFill="1" applyBorder="1" applyAlignment="1">
      <alignment horizontal="right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B37" sqref="B37:G45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1</v>
      </c>
      <c r="D2" s="5" t="str">
        <f>Rekapitulace!G2</f>
        <v>Stavební úpravy v bytě č. 97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73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9" t="s">
        <v>360</v>
      </c>
      <c r="D8" s="209"/>
      <c r="E8" s="21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9" t="str">
        <f>Projektant</f>
        <v>ARCHDAN - projektová kancelář</v>
      </c>
      <c r="D9" s="209"/>
      <c r="E9" s="210"/>
      <c r="F9" s="13"/>
      <c r="G9" s="34"/>
      <c r="H9" s="35"/>
    </row>
    <row r="10" spans="1:57" x14ac:dyDescent="0.2">
      <c r="A10" s="29" t="s">
        <v>14</v>
      </c>
      <c r="B10" s="13"/>
      <c r="C10" s="209"/>
      <c r="D10" s="209"/>
      <c r="E10" s="209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9"/>
      <c r="D11" s="209"/>
      <c r="E11" s="209"/>
      <c r="F11" s="39" t="s">
        <v>16</v>
      </c>
      <c r="G11" s="40" t="s">
        <v>78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Rekapitulace!A33</f>
        <v>Vedlejší náklady NÚS</v>
      </c>
      <c r="E15" s="58"/>
      <c r="F15" s="59"/>
      <c r="G15" s="56">
        <f>Rekapitulace!I33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205">
        <v>42907</v>
      </c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15</v>
      </c>
      <c r="D30" s="86" t="s">
        <v>43</v>
      </c>
      <c r="E30" s="88"/>
      <c r="F30" s="214">
        <f>C23-F32</f>
        <v>0</v>
      </c>
      <c r="G30" s="215"/>
    </row>
    <row r="31" spans="1:7" x14ac:dyDescent="0.2">
      <c r="A31" s="85" t="s">
        <v>44</v>
      </c>
      <c r="B31" s="86"/>
      <c r="C31" s="87">
        <f>SazbaDPH1</f>
        <v>15</v>
      </c>
      <c r="D31" s="86" t="s">
        <v>45</v>
      </c>
      <c r="E31" s="88"/>
      <c r="F31" s="214">
        <f>ROUND(PRODUCT(F30,C31/100),0)</f>
        <v>0</v>
      </c>
      <c r="G31" s="215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14">
        <v>0</v>
      </c>
      <c r="G32" s="215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14">
        <f>ROUND(PRODUCT(F32,C33/100),0)</f>
        <v>0</v>
      </c>
      <c r="G33" s="215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16">
        <f>ROUND(SUM(F30:F33),0)</f>
        <v>0</v>
      </c>
      <c r="G34" s="217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 x14ac:dyDescent="0.2">
      <c r="A38" s="96"/>
      <c r="B38" s="208"/>
      <c r="C38" s="208"/>
      <c r="D38" s="208"/>
      <c r="E38" s="208"/>
      <c r="F38" s="208"/>
      <c r="G38" s="208"/>
      <c r="H38" t="s">
        <v>5</v>
      </c>
    </row>
    <row r="39" spans="1:8" x14ac:dyDescent="0.2">
      <c r="A39" s="96"/>
      <c r="B39" s="208"/>
      <c r="C39" s="208"/>
      <c r="D39" s="208"/>
      <c r="E39" s="208"/>
      <c r="F39" s="208"/>
      <c r="G39" s="208"/>
      <c r="H39" t="s">
        <v>5</v>
      </c>
    </row>
    <row r="40" spans="1:8" x14ac:dyDescent="0.2">
      <c r="A40" s="96"/>
      <c r="B40" s="208"/>
      <c r="C40" s="208"/>
      <c r="D40" s="208"/>
      <c r="E40" s="208"/>
      <c r="F40" s="208"/>
      <c r="G40" s="208"/>
      <c r="H40" t="s">
        <v>5</v>
      </c>
    </row>
    <row r="41" spans="1:8" x14ac:dyDescent="0.2">
      <c r="A41" s="96"/>
      <c r="B41" s="208"/>
      <c r="C41" s="208"/>
      <c r="D41" s="208"/>
      <c r="E41" s="208"/>
      <c r="F41" s="208"/>
      <c r="G41" s="208"/>
      <c r="H41" t="s">
        <v>5</v>
      </c>
    </row>
    <row r="42" spans="1:8" x14ac:dyDescent="0.2">
      <c r="A42" s="96"/>
      <c r="B42" s="208"/>
      <c r="C42" s="208"/>
      <c r="D42" s="208"/>
      <c r="E42" s="208"/>
      <c r="F42" s="208"/>
      <c r="G42" s="208"/>
      <c r="H42" t="s">
        <v>5</v>
      </c>
    </row>
    <row r="43" spans="1:8" x14ac:dyDescent="0.2">
      <c r="A43" s="96"/>
      <c r="B43" s="208"/>
      <c r="C43" s="208"/>
      <c r="D43" s="208"/>
      <c r="E43" s="208"/>
      <c r="F43" s="208"/>
      <c r="G43" s="208"/>
      <c r="H43" t="s">
        <v>5</v>
      </c>
    </row>
    <row r="44" spans="1:8" x14ac:dyDescent="0.2">
      <c r="A44" s="96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 x14ac:dyDescent="0.2">
      <c r="A45" s="96"/>
      <c r="B45" s="208"/>
      <c r="C45" s="208"/>
      <c r="D45" s="208"/>
      <c r="E45" s="208"/>
      <c r="F45" s="208"/>
      <c r="G45" s="208"/>
      <c r="H45" t="s">
        <v>5</v>
      </c>
    </row>
    <row r="46" spans="1:8" x14ac:dyDescent="0.2">
      <c r="B46" s="218"/>
      <c r="C46" s="218"/>
      <c r="D46" s="218"/>
      <c r="E46" s="218"/>
      <c r="F46" s="218"/>
      <c r="G46" s="218"/>
    </row>
    <row r="47" spans="1:8" x14ac:dyDescent="0.2">
      <c r="B47" s="218"/>
      <c r="C47" s="218"/>
      <c r="D47" s="218"/>
      <c r="E47" s="218"/>
      <c r="F47" s="218"/>
      <c r="G47" s="218"/>
    </row>
    <row r="48" spans="1:8" x14ac:dyDescent="0.2">
      <c r="B48" s="218"/>
      <c r="C48" s="218"/>
      <c r="D48" s="218"/>
      <c r="E48" s="218"/>
      <c r="F48" s="218"/>
      <c r="G48" s="218"/>
    </row>
    <row r="49" spans="2:7" x14ac:dyDescent="0.2">
      <c r="B49" s="218"/>
      <c r="C49" s="218"/>
      <c r="D49" s="218"/>
      <c r="E49" s="218"/>
      <c r="F49" s="218"/>
      <c r="G49" s="218"/>
    </row>
    <row r="50" spans="2:7" x14ac:dyDescent="0.2">
      <c r="B50" s="218"/>
      <c r="C50" s="218"/>
      <c r="D50" s="218"/>
      <c r="E50" s="218"/>
      <c r="F50" s="218"/>
      <c r="G50" s="218"/>
    </row>
    <row r="51" spans="2:7" x14ac:dyDescent="0.2">
      <c r="B51" s="218"/>
      <c r="C51" s="218"/>
      <c r="D51" s="218"/>
      <c r="E51" s="218"/>
      <c r="F51" s="218"/>
      <c r="G51" s="218"/>
    </row>
    <row r="52" spans="2:7" x14ac:dyDescent="0.2">
      <c r="B52" s="218"/>
      <c r="C52" s="218"/>
      <c r="D52" s="218"/>
      <c r="E52" s="218"/>
      <c r="F52" s="218"/>
      <c r="G52" s="218"/>
    </row>
    <row r="53" spans="2:7" x14ac:dyDescent="0.2">
      <c r="B53" s="218"/>
      <c r="C53" s="218"/>
      <c r="D53" s="218"/>
      <c r="E53" s="218"/>
      <c r="F53" s="218"/>
      <c r="G53" s="218"/>
    </row>
    <row r="54" spans="2:7" x14ac:dyDescent="0.2">
      <c r="B54" s="218"/>
      <c r="C54" s="218"/>
      <c r="D54" s="218"/>
      <c r="E54" s="218"/>
      <c r="F54" s="218"/>
      <c r="G54" s="218"/>
    </row>
    <row r="55" spans="2:7" x14ac:dyDescent="0.2">
      <c r="B55" s="218"/>
      <c r="C55" s="218"/>
      <c r="D55" s="218"/>
      <c r="E55" s="218"/>
      <c r="F55" s="218"/>
      <c r="G55" s="21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5"/>
  <sheetViews>
    <sheetView workbookViewId="0">
      <selection activeCell="F33" sqref="F3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9" t="s">
        <v>48</v>
      </c>
      <c r="B1" s="220"/>
      <c r="C1" s="97" t="str">
        <f>CONCATENATE(cislostavby," ",nazevstavby)</f>
        <v>1 Stavební úpravy v bytě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 x14ac:dyDescent="0.25">
      <c r="A2" s="221" t="s">
        <v>50</v>
      </c>
      <c r="B2" s="222"/>
      <c r="C2" s="103" t="str">
        <f>CONCATENATE(cisloobjektu," ",nazevobjektu)</f>
        <v>1 Evropská 674/156, Pha 6,byt č.97</v>
      </c>
      <c r="D2" s="104"/>
      <c r="E2" s="105"/>
      <c r="F2" s="104"/>
      <c r="G2" s="223" t="s">
        <v>80</v>
      </c>
      <c r="H2" s="224"/>
      <c r="I2" s="22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x14ac:dyDescent="0.2">
      <c r="A7" s="199" t="str">
        <f>Položky!B7</f>
        <v>3</v>
      </c>
      <c r="B7" s="115" t="str">
        <f>Položky!C7</f>
        <v>Svislé a kompletní konstrukce</v>
      </c>
      <c r="C7" s="66"/>
      <c r="D7" s="116"/>
      <c r="E7" s="200">
        <f>Položky!BA13</f>
        <v>0</v>
      </c>
      <c r="F7" s="201">
        <f>Položky!BB13</f>
        <v>0</v>
      </c>
      <c r="G7" s="201">
        <f>Položky!BC13</f>
        <v>0</v>
      </c>
      <c r="H7" s="201">
        <f>Položky!BD13</f>
        <v>0</v>
      </c>
      <c r="I7" s="202">
        <f>Položky!BE13</f>
        <v>0</v>
      </c>
    </row>
    <row r="8" spans="1:9" s="35" customFormat="1" x14ac:dyDescent="0.2">
      <c r="A8" s="199" t="str">
        <f>Položky!B14</f>
        <v>311</v>
      </c>
      <c r="B8" s="115" t="str">
        <f>Položky!C14</f>
        <v>Sádrokartonové konstrukce</v>
      </c>
      <c r="C8" s="66"/>
      <c r="D8" s="116"/>
      <c r="E8" s="200">
        <f>Položky!BA24</f>
        <v>0</v>
      </c>
      <c r="F8" s="201">
        <f>Položky!BB24</f>
        <v>0</v>
      </c>
      <c r="G8" s="201">
        <f>Položky!BC24</f>
        <v>0</v>
      </c>
      <c r="H8" s="201">
        <f>Položky!BD24</f>
        <v>0</v>
      </c>
      <c r="I8" s="202">
        <f>Položky!BE24</f>
        <v>0</v>
      </c>
    </row>
    <row r="9" spans="1:9" s="35" customFormat="1" x14ac:dyDescent="0.2">
      <c r="A9" s="199" t="str">
        <f>Položky!B25</f>
        <v>61</v>
      </c>
      <c r="B9" s="115" t="str">
        <f>Položky!C25</f>
        <v>Upravy povrchů vnitřní</v>
      </c>
      <c r="C9" s="66"/>
      <c r="D9" s="116"/>
      <c r="E9" s="200">
        <f>Položky!BA37</f>
        <v>0</v>
      </c>
      <c r="F9" s="201">
        <f>Položky!BB37</f>
        <v>0</v>
      </c>
      <c r="G9" s="201">
        <f>Položky!BC37</f>
        <v>0</v>
      </c>
      <c r="H9" s="201">
        <f>Položky!BD37</f>
        <v>0</v>
      </c>
      <c r="I9" s="202">
        <f>Položky!BE37</f>
        <v>0</v>
      </c>
    </row>
    <row r="10" spans="1:9" s="35" customFormat="1" x14ac:dyDescent="0.2">
      <c r="A10" s="199" t="str">
        <f>Položky!B38</f>
        <v>63</v>
      </c>
      <c r="B10" s="115" t="str">
        <f>Položky!C38</f>
        <v>Podlahy a podlahové konstrukce</v>
      </c>
      <c r="C10" s="66"/>
      <c r="D10" s="116"/>
      <c r="E10" s="200">
        <f>Položky!BA44</f>
        <v>0</v>
      </c>
      <c r="F10" s="201">
        <f>Položky!BB44</f>
        <v>0</v>
      </c>
      <c r="G10" s="201">
        <f>Položky!BC44</f>
        <v>0</v>
      </c>
      <c r="H10" s="201">
        <f>Položky!BD44</f>
        <v>0</v>
      </c>
      <c r="I10" s="202">
        <f>Položky!BE44</f>
        <v>0</v>
      </c>
    </row>
    <row r="11" spans="1:9" s="35" customFormat="1" x14ac:dyDescent="0.2">
      <c r="A11" s="199" t="str">
        <f>Položky!B45</f>
        <v>64</v>
      </c>
      <c r="B11" s="115" t="str">
        <f>Položky!C45</f>
        <v>Výplně otvorů</v>
      </c>
      <c r="C11" s="66"/>
      <c r="D11" s="116"/>
      <c r="E11" s="200">
        <f>Položky!BA53</f>
        <v>0</v>
      </c>
      <c r="F11" s="201">
        <f>Položky!BB53</f>
        <v>0</v>
      </c>
      <c r="G11" s="201">
        <f>Položky!BC53</f>
        <v>0</v>
      </c>
      <c r="H11" s="201">
        <f>Položky!BD53</f>
        <v>0</v>
      </c>
      <c r="I11" s="202">
        <f>Položky!BE53</f>
        <v>0</v>
      </c>
    </row>
    <row r="12" spans="1:9" s="35" customFormat="1" x14ac:dyDescent="0.2">
      <c r="A12" s="199" t="str">
        <f>Položky!B54</f>
        <v>95</v>
      </c>
      <c r="B12" s="115" t="str">
        <f>Položky!C54</f>
        <v>Dokončovací konstrukce na pozemních stavbách</v>
      </c>
      <c r="C12" s="66"/>
      <c r="D12" s="116"/>
      <c r="E12" s="200">
        <f>Položky!BA64</f>
        <v>0</v>
      </c>
      <c r="F12" s="201">
        <f>Položky!BB64</f>
        <v>0</v>
      </c>
      <c r="G12" s="201">
        <f>Položky!BC64</f>
        <v>0</v>
      </c>
      <c r="H12" s="201">
        <f>Položky!BD64</f>
        <v>0</v>
      </c>
      <c r="I12" s="202">
        <f>Položky!BE64</f>
        <v>0</v>
      </c>
    </row>
    <row r="13" spans="1:9" s="35" customFormat="1" x14ac:dyDescent="0.2">
      <c r="A13" s="199" t="str">
        <f>Položky!B65</f>
        <v>96</v>
      </c>
      <c r="B13" s="115" t="str">
        <f>Položky!C65</f>
        <v>Bourání konstrukcí</v>
      </c>
      <c r="C13" s="66"/>
      <c r="D13" s="116"/>
      <c r="E13" s="200">
        <f>Položky!BA91</f>
        <v>0</v>
      </c>
      <c r="F13" s="201">
        <f>Položky!BB91</f>
        <v>0</v>
      </c>
      <c r="G13" s="201">
        <f>Položky!BC91</f>
        <v>0</v>
      </c>
      <c r="H13" s="201">
        <f>Položky!BD91</f>
        <v>0</v>
      </c>
      <c r="I13" s="202">
        <f>Položky!BE91</f>
        <v>0</v>
      </c>
    </row>
    <row r="14" spans="1:9" s="35" customFormat="1" x14ac:dyDescent="0.2">
      <c r="A14" s="199" t="str">
        <f>Položky!B92</f>
        <v>99</v>
      </c>
      <c r="B14" s="115" t="str">
        <f>Položky!C92</f>
        <v>Staveništní přesun hmot</v>
      </c>
      <c r="C14" s="66"/>
      <c r="D14" s="116"/>
      <c r="E14" s="200">
        <f>Položky!BA94</f>
        <v>0</v>
      </c>
      <c r="F14" s="201">
        <f>Položky!BB94</f>
        <v>0</v>
      </c>
      <c r="G14" s="201">
        <f>Položky!BC94</f>
        <v>0</v>
      </c>
      <c r="H14" s="201">
        <f>Položky!BD94</f>
        <v>0</v>
      </c>
      <c r="I14" s="202">
        <f>Položky!BE94</f>
        <v>0</v>
      </c>
    </row>
    <row r="15" spans="1:9" s="35" customFormat="1" x14ac:dyDescent="0.2">
      <c r="A15" s="199" t="str">
        <f>Položky!B95</f>
        <v>711</v>
      </c>
      <c r="B15" s="115" t="str">
        <f>Položky!C95</f>
        <v>Izolace proti vodě</v>
      </c>
      <c r="C15" s="66"/>
      <c r="D15" s="116"/>
      <c r="E15" s="200">
        <f>Položky!BA101</f>
        <v>0</v>
      </c>
      <c r="F15" s="201">
        <f>Položky!BB101</f>
        <v>0</v>
      </c>
      <c r="G15" s="201">
        <f>Položky!BC101</f>
        <v>0</v>
      </c>
      <c r="H15" s="201">
        <f>Položky!BD101</f>
        <v>0</v>
      </c>
      <c r="I15" s="202">
        <f>Položky!BE101</f>
        <v>0</v>
      </c>
    </row>
    <row r="16" spans="1:9" s="35" customFormat="1" x14ac:dyDescent="0.2">
      <c r="A16" s="199" t="str">
        <f>Položky!B102</f>
        <v>720</v>
      </c>
      <c r="B16" s="115" t="str">
        <f>Položky!C102</f>
        <v>Zdravotechnická instalace</v>
      </c>
      <c r="C16" s="66"/>
      <c r="D16" s="116"/>
      <c r="E16" s="200">
        <f>Položky!BA116</f>
        <v>0</v>
      </c>
      <c r="F16" s="201">
        <f>Položky!BB116</f>
        <v>0</v>
      </c>
      <c r="G16" s="201">
        <f>Položky!BC116</f>
        <v>0</v>
      </c>
      <c r="H16" s="201">
        <f>Položky!BD116</f>
        <v>0</v>
      </c>
      <c r="I16" s="202">
        <f>Položky!BE116</f>
        <v>0</v>
      </c>
    </row>
    <row r="17" spans="1:57" s="35" customFormat="1" x14ac:dyDescent="0.2">
      <c r="A17" s="199" t="str">
        <f>Položky!B117</f>
        <v>725</v>
      </c>
      <c r="B17" s="115" t="str">
        <f>Položky!C117</f>
        <v>Zařizovací předměty</v>
      </c>
      <c r="C17" s="66"/>
      <c r="D17" s="116"/>
      <c r="E17" s="200">
        <f>Položky!BA132</f>
        <v>0</v>
      </c>
      <c r="F17" s="201">
        <f>Položky!BB132</f>
        <v>0</v>
      </c>
      <c r="G17" s="201">
        <f>Položky!BC132</f>
        <v>0</v>
      </c>
      <c r="H17" s="201">
        <f>Položky!BD132</f>
        <v>0</v>
      </c>
      <c r="I17" s="202">
        <f>Položky!BE132</f>
        <v>0</v>
      </c>
    </row>
    <row r="18" spans="1:57" s="35" customFormat="1" x14ac:dyDescent="0.2">
      <c r="A18" s="199" t="str">
        <f>Položky!B133</f>
        <v>735</v>
      </c>
      <c r="B18" s="115" t="str">
        <f>Položky!C133</f>
        <v>Otopná tělesa</v>
      </c>
      <c r="C18" s="66"/>
      <c r="D18" s="116"/>
      <c r="E18" s="200">
        <f>Položky!BA136</f>
        <v>0</v>
      </c>
      <c r="F18" s="201">
        <f>Položky!BB136</f>
        <v>0</v>
      </c>
      <c r="G18" s="201">
        <f>Položky!BC136</f>
        <v>0</v>
      </c>
      <c r="H18" s="201">
        <f>Položky!BD136</f>
        <v>0</v>
      </c>
      <c r="I18" s="202">
        <f>Položky!BE136</f>
        <v>0</v>
      </c>
    </row>
    <row r="19" spans="1:57" s="35" customFormat="1" x14ac:dyDescent="0.2">
      <c r="A19" s="199" t="str">
        <f>Položky!B137</f>
        <v>766</v>
      </c>
      <c r="B19" s="115" t="str">
        <f>Položky!C137</f>
        <v>Konstrukce truhlářské</v>
      </c>
      <c r="C19" s="66"/>
      <c r="D19" s="116"/>
      <c r="E19" s="200">
        <f>Položky!BA151</f>
        <v>0</v>
      </c>
      <c r="F19" s="201">
        <f>Položky!BB151</f>
        <v>0</v>
      </c>
      <c r="G19" s="201">
        <f>Položky!BC151</f>
        <v>0</v>
      </c>
      <c r="H19" s="201">
        <f>Položky!BD151</f>
        <v>0</v>
      </c>
      <c r="I19" s="202">
        <f>Položky!BE151</f>
        <v>0</v>
      </c>
    </row>
    <row r="20" spans="1:57" s="35" customFormat="1" x14ac:dyDescent="0.2">
      <c r="A20" s="199" t="str">
        <f>Položky!B152</f>
        <v>771</v>
      </c>
      <c r="B20" s="115" t="str">
        <f>Položky!C152</f>
        <v>Podlahy z dlaždic a obklady</v>
      </c>
      <c r="C20" s="66"/>
      <c r="D20" s="116"/>
      <c r="E20" s="200">
        <f>Položky!BA165</f>
        <v>0</v>
      </c>
      <c r="F20" s="201">
        <f>Položky!BB165</f>
        <v>0</v>
      </c>
      <c r="G20" s="201">
        <f>Položky!BC165</f>
        <v>0</v>
      </c>
      <c r="H20" s="201">
        <f>Položky!BD165</f>
        <v>0</v>
      </c>
      <c r="I20" s="202">
        <f>Položky!BE165</f>
        <v>0</v>
      </c>
    </row>
    <row r="21" spans="1:57" s="35" customFormat="1" x14ac:dyDescent="0.2">
      <c r="A21" s="199" t="str">
        <f>Položky!B166</f>
        <v>775</v>
      </c>
      <c r="B21" s="115" t="str">
        <f>Položky!C166</f>
        <v>Podlahy vlysové a parketové</v>
      </c>
      <c r="C21" s="66"/>
      <c r="D21" s="116"/>
      <c r="E21" s="200">
        <f>Položky!BA171</f>
        <v>0</v>
      </c>
      <c r="F21" s="201">
        <f>Položky!BB171</f>
        <v>0</v>
      </c>
      <c r="G21" s="201">
        <f>Položky!BC171</f>
        <v>0</v>
      </c>
      <c r="H21" s="201">
        <f>Položky!BD171</f>
        <v>0</v>
      </c>
      <c r="I21" s="202">
        <f>Položky!BE171</f>
        <v>0</v>
      </c>
    </row>
    <row r="22" spans="1:57" s="35" customFormat="1" x14ac:dyDescent="0.2">
      <c r="A22" s="199" t="str">
        <f>Položky!B172</f>
        <v>781</v>
      </c>
      <c r="B22" s="115" t="str">
        <f>Položky!C172</f>
        <v>Obklady keramické</v>
      </c>
      <c r="C22" s="66"/>
      <c r="D22" s="116"/>
      <c r="E22" s="200">
        <f>Položky!BA179</f>
        <v>0</v>
      </c>
      <c r="F22" s="201">
        <f>Položky!BB179</f>
        <v>0</v>
      </c>
      <c r="G22" s="201">
        <f>Položky!BC179</f>
        <v>0</v>
      </c>
      <c r="H22" s="201">
        <f>Položky!BD179</f>
        <v>0</v>
      </c>
      <c r="I22" s="202">
        <f>Položky!BE179</f>
        <v>0</v>
      </c>
    </row>
    <row r="23" spans="1:57" s="35" customFormat="1" x14ac:dyDescent="0.2">
      <c r="A23" s="199" t="str">
        <f>Položky!B180</f>
        <v>783</v>
      </c>
      <c r="B23" s="115" t="str">
        <f>Položky!C180</f>
        <v>Nátěry</v>
      </c>
      <c r="C23" s="66"/>
      <c r="D23" s="116"/>
      <c r="E23" s="200">
        <f>Položky!BA185</f>
        <v>0</v>
      </c>
      <c r="F23" s="201">
        <f>Položky!BB185</f>
        <v>0</v>
      </c>
      <c r="G23" s="201">
        <f>Položky!BC185</f>
        <v>0</v>
      </c>
      <c r="H23" s="201">
        <f>Položky!BD185</f>
        <v>0</v>
      </c>
      <c r="I23" s="202">
        <f>Položky!BE185</f>
        <v>0</v>
      </c>
    </row>
    <row r="24" spans="1:57" s="35" customFormat="1" x14ac:dyDescent="0.2">
      <c r="A24" s="199" t="str">
        <f>Položky!B186</f>
        <v>784</v>
      </c>
      <c r="B24" s="115" t="str">
        <f>Položky!C186</f>
        <v>Malby</v>
      </c>
      <c r="C24" s="66"/>
      <c r="D24" s="116"/>
      <c r="E24" s="200">
        <f>Položky!BA202</f>
        <v>0</v>
      </c>
      <c r="F24" s="201">
        <f>Položky!BB202</f>
        <v>0</v>
      </c>
      <c r="G24" s="201">
        <f>Položky!BC202</f>
        <v>0</v>
      </c>
      <c r="H24" s="201">
        <f>Položky!BD202</f>
        <v>0</v>
      </c>
      <c r="I24" s="202">
        <f>Položky!BE202</f>
        <v>0</v>
      </c>
    </row>
    <row r="25" spans="1:57" s="35" customFormat="1" x14ac:dyDescent="0.2">
      <c r="A25" s="199" t="str">
        <f>Položky!B203</f>
        <v>M21</v>
      </c>
      <c r="B25" s="115" t="str">
        <f>Položky!C203</f>
        <v>Elektromontáže</v>
      </c>
      <c r="C25" s="66"/>
      <c r="D25" s="116"/>
      <c r="E25" s="200">
        <f>Položky!BA205</f>
        <v>0</v>
      </c>
      <c r="F25" s="201">
        <f>Položky!BB205</f>
        <v>0</v>
      </c>
      <c r="G25" s="201">
        <f>Položky!BC205</f>
        <v>0</v>
      </c>
      <c r="H25" s="201">
        <f>Položky!BD205</f>
        <v>0</v>
      </c>
      <c r="I25" s="202">
        <f>Položky!BE205</f>
        <v>0</v>
      </c>
    </row>
    <row r="26" spans="1:57" s="35" customFormat="1" x14ac:dyDescent="0.2">
      <c r="A26" s="199" t="str">
        <f>Položky!B206</f>
        <v>M24</v>
      </c>
      <c r="B26" s="115" t="str">
        <f>Položky!C206</f>
        <v>Montáže vzduchotechnických zařízení</v>
      </c>
      <c r="C26" s="66"/>
      <c r="D26" s="116"/>
      <c r="E26" s="200">
        <f>Položky!BA208</f>
        <v>0</v>
      </c>
      <c r="F26" s="201">
        <f>Položky!BB208</f>
        <v>0</v>
      </c>
      <c r="G26" s="201">
        <f>Položky!BC208</f>
        <v>0</v>
      </c>
      <c r="H26" s="201">
        <f>Položky!BD208</f>
        <v>0</v>
      </c>
      <c r="I26" s="202">
        <f>Položky!BE208</f>
        <v>0</v>
      </c>
    </row>
    <row r="27" spans="1:57" s="35" customFormat="1" ht="13.5" thickBot="1" x14ac:dyDescent="0.25">
      <c r="A27" s="199" t="str">
        <f>Položky!B209</f>
        <v>D96</v>
      </c>
      <c r="B27" s="115" t="str">
        <f>Položky!C209</f>
        <v>Přesuny suti a vybouraných hmot</v>
      </c>
      <c r="C27" s="66"/>
      <c r="D27" s="116"/>
      <c r="E27" s="200">
        <f>Položky!BA216</f>
        <v>0</v>
      </c>
      <c r="F27" s="201">
        <f>Položky!BB216</f>
        <v>0</v>
      </c>
      <c r="G27" s="201">
        <f>Položky!BC216</f>
        <v>0</v>
      </c>
      <c r="H27" s="201">
        <f>Položky!BD216</f>
        <v>0</v>
      </c>
      <c r="I27" s="202">
        <f>Položky!BE216</f>
        <v>0</v>
      </c>
    </row>
    <row r="28" spans="1:57" s="123" customFormat="1" ht="13.5" thickBot="1" x14ac:dyDescent="0.25">
      <c r="A28" s="117"/>
      <c r="B28" s="118" t="s">
        <v>57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57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 x14ac:dyDescent="0.25">
      <c r="A30" s="107" t="s">
        <v>58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57" ht="13.5" thickBot="1" x14ac:dyDescent="0.25">
      <c r="A31" s="77"/>
      <c r="B31" s="77"/>
      <c r="C31" s="77"/>
      <c r="D31" s="77"/>
      <c r="E31" s="77"/>
      <c r="F31" s="77"/>
      <c r="G31" s="77"/>
      <c r="H31" s="77"/>
      <c r="I31" s="77"/>
    </row>
    <row r="32" spans="1:57" x14ac:dyDescent="0.2">
      <c r="A32" s="71" t="s">
        <v>59</v>
      </c>
      <c r="B32" s="72"/>
      <c r="C32" s="72"/>
      <c r="D32" s="125"/>
      <c r="E32" s="126" t="s">
        <v>60</v>
      </c>
      <c r="F32" s="127" t="s">
        <v>61</v>
      </c>
      <c r="G32" s="128" t="s">
        <v>62</v>
      </c>
      <c r="H32" s="129"/>
      <c r="I32" s="130" t="s">
        <v>60</v>
      </c>
    </row>
    <row r="33" spans="1:53" x14ac:dyDescent="0.2">
      <c r="A33" s="64" t="s">
        <v>359</v>
      </c>
      <c r="B33" s="55"/>
      <c r="C33" s="55"/>
      <c r="D33" s="131"/>
      <c r="E33" s="132"/>
      <c r="F33" s="206"/>
      <c r="G33" s="133">
        <f>CHOOSE(BA33+1,HSV+PSV,HSV+PSV+Mont,HSV+PSV+Dodavka+Mont,HSV,PSV,Mont,Dodavka,Mont+Dodavka,0)</f>
        <v>0</v>
      </c>
      <c r="H33" s="134"/>
      <c r="I33" s="135">
        <f>E33+F33*G33/100</f>
        <v>0</v>
      </c>
      <c r="BA33">
        <v>2</v>
      </c>
    </row>
    <row r="34" spans="1:53" ht="13.5" thickBot="1" x14ac:dyDescent="0.25">
      <c r="A34" s="136"/>
      <c r="B34" s="137" t="s">
        <v>63</v>
      </c>
      <c r="C34" s="138"/>
      <c r="D34" s="139"/>
      <c r="E34" s="140"/>
      <c r="F34" s="141"/>
      <c r="G34" s="141"/>
      <c r="H34" s="226">
        <f>SUM(I33:I33)</f>
        <v>0</v>
      </c>
      <c r="I34" s="227"/>
    </row>
    <row r="36" spans="1:53" x14ac:dyDescent="0.2">
      <c r="B36" s="123"/>
      <c r="F36" s="142"/>
      <c r="G36" s="143"/>
      <c r="H36" s="143"/>
      <c r="I36" s="144"/>
    </row>
    <row r="37" spans="1:53" x14ac:dyDescent="0.2">
      <c r="F37" s="142"/>
      <c r="G37" s="143"/>
      <c r="H37" s="143"/>
      <c r="I37" s="144"/>
    </row>
    <row r="38" spans="1:53" x14ac:dyDescent="0.2">
      <c r="F38" s="142"/>
      <c r="G38" s="143"/>
      <c r="H38" s="143"/>
      <c r="I38" s="144"/>
    </row>
    <row r="39" spans="1:53" x14ac:dyDescent="0.2">
      <c r="F39" s="142"/>
      <c r="G39" s="143"/>
      <c r="H39" s="143"/>
      <c r="I39" s="144"/>
    </row>
    <row r="40" spans="1:53" x14ac:dyDescent="0.2">
      <c r="F40" s="142"/>
      <c r="G40" s="143"/>
      <c r="H40" s="143"/>
      <c r="I40" s="144"/>
    </row>
    <row r="41" spans="1:53" x14ac:dyDescent="0.2">
      <c r="F41" s="142"/>
      <c r="G41" s="143"/>
      <c r="H41" s="143"/>
      <c r="I41" s="144"/>
    </row>
    <row r="42" spans="1:53" x14ac:dyDescent="0.2">
      <c r="F42" s="142"/>
      <c r="G42" s="143"/>
      <c r="H42" s="143"/>
      <c r="I42" s="144"/>
    </row>
    <row r="43" spans="1:53" x14ac:dyDescent="0.2">
      <c r="F43" s="142"/>
      <c r="G43" s="143"/>
      <c r="H43" s="143"/>
      <c r="I43" s="144"/>
    </row>
    <row r="44" spans="1:53" x14ac:dyDescent="0.2">
      <c r="F44" s="142"/>
      <c r="G44" s="143"/>
      <c r="H44" s="143"/>
      <c r="I44" s="144"/>
    </row>
    <row r="45" spans="1:53" x14ac:dyDescent="0.2">
      <c r="F45" s="142"/>
      <c r="G45" s="143"/>
      <c r="H45" s="143"/>
      <c r="I45" s="144"/>
    </row>
    <row r="46" spans="1:53" x14ac:dyDescent="0.2">
      <c r="F46" s="142"/>
      <c r="G46" s="143"/>
      <c r="H46" s="143"/>
      <c r="I46" s="144"/>
    </row>
    <row r="47" spans="1:53" x14ac:dyDescent="0.2">
      <c r="F47" s="142"/>
      <c r="G47" s="143"/>
      <c r="H47" s="143"/>
      <c r="I47" s="144"/>
    </row>
    <row r="48" spans="1:53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  <row r="73" spans="6:9" x14ac:dyDescent="0.2">
      <c r="F73" s="142"/>
      <c r="G73" s="143"/>
      <c r="H73" s="143"/>
      <c r="I73" s="144"/>
    </row>
    <row r="74" spans="6:9" x14ac:dyDescent="0.2">
      <c r="F74" s="142"/>
      <c r="G74" s="143"/>
      <c r="H74" s="143"/>
      <c r="I74" s="144"/>
    </row>
    <row r="75" spans="6:9" x14ac:dyDescent="0.2">
      <c r="F75" s="142"/>
      <c r="G75" s="143"/>
      <c r="H75" s="143"/>
      <c r="I75" s="144"/>
    </row>
    <row r="76" spans="6:9" x14ac:dyDescent="0.2">
      <c r="F76" s="142"/>
      <c r="G76" s="143"/>
      <c r="H76" s="143"/>
      <c r="I76" s="144"/>
    </row>
    <row r="77" spans="6:9" x14ac:dyDescent="0.2">
      <c r="F77" s="142"/>
      <c r="G77" s="143"/>
      <c r="H77" s="143"/>
      <c r="I77" s="144"/>
    </row>
    <row r="78" spans="6:9" x14ac:dyDescent="0.2">
      <c r="F78" s="142"/>
      <c r="G78" s="143"/>
      <c r="H78" s="143"/>
      <c r="I78" s="144"/>
    </row>
    <row r="79" spans="6:9" x14ac:dyDescent="0.2">
      <c r="F79" s="142"/>
      <c r="G79" s="143"/>
      <c r="H79" s="143"/>
      <c r="I79" s="144"/>
    </row>
    <row r="80" spans="6:9" x14ac:dyDescent="0.2">
      <c r="F80" s="142"/>
      <c r="G80" s="143"/>
      <c r="H80" s="143"/>
      <c r="I80" s="144"/>
    </row>
    <row r="81" spans="6:9" x14ac:dyDescent="0.2">
      <c r="F81" s="142"/>
      <c r="G81" s="143"/>
      <c r="H81" s="143"/>
      <c r="I81" s="144"/>
    </row>
    <row r="82" spans="6:9" x14ac:dyDescent="0.2">
      <c r="F82" s="142"/>
      <c r="G82" s="143"/>
      <c r="H82" s="143"/>
      <c r="I82" s="144"/>
    </row>
    <row r="83" spans="6:9" x14ac:dyDescent="0.2">
      <c r="F83" s="142"/>
      <c r="G83" s="143"/>
      <c r="H83" s="143"/>
      <c r="I83" s="144"/>
    </row>
    <row r="84" spans="6:9" x14ac:dyDescent="0.2">
      <c r="F84" s="142"/>
      <c r="G84" s="143"/>
      <c r="H84" s="143"/>
      <c r="I84" s="144"/>
    </row>
    <row r="85" spans="6:9" x14ac:dyDescent="0.2">
      <c r="F85" s="142"/>
      <c r="G85" s="143"/>
      <c r="H85" s="143"/>
      <c r="I85" s="144"/>
    </row>
  </sheetData>
  <mergeCells count="4">
    <mergeCell ref="A1:B1"/>
    <mergeCell ref="A2:B2"/>
    <mergeCell ref="G2:I2"/>
    <mergeCell ref="H34:I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89"/>
  <sheetViews>
    <sheetView showGridLines="0" showZeros="0" workbookViewId="0">
      <selection activeCell="E115" sqref="E115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3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30" t="s">
        <v>76</v>
      </c>
      <c r="B1" s="230"/>
      <c r="C1" s="230"/>
      <c r="D1" s="230"/>
      <c r="E1" s="230"/>
      <c r="F1" s="230"/>
      <c r="G1" s="230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19" t="s">
        <v>48</v>
      </c>
      <c r="B3" s="220"/>
      <c r="C3" s="97" t="str">
        <f>CONCATENATE(cislostavby," ",nazevstavby)</f>
        <v>1 Stavební úpravy v bytě</v>
      </c>
      <c r="D3" s="150"/>
      <c r="E3" s="151" t="s">
        <v>64</v>
      </c>
      <c r="F3" s="152" t="str">
        <f>Rekapitulace!H1</f>
        <v>1</v>
      </c>
      <c r="G3" s="153"/>
    </row>
    <row r="4" spans="1:104" ht="13.5" thickBot="1" x14ac:dyDescent="0.25">
      <c r="A4" s="231" t="s">
        <v>50</v>
      </c>
      <c r="B4" s="222"/>
      <c r="C4" s="103" t="str">
        <f>CONCATENATE(cisloobjektu," ",nazevobjektu)</f>
        <v>1 Evropská 674/156, Pha 6,byt č.97</v>
      </c>
      <c r="D4" s="154"/>
      <c r="E4" s="232" t="str">
        <f>Rekapitulace!G2</f>
        <v>Stavební úpravy v bytě č. 97</v>
      </c>
      <c r="F4" s="233"/>
      <c r="G4" s="234"/>
    </row>
    <row r="5" spans="1:104" ht="13.5" thickTop="1" x14ac:dyDescent="0.2">
      <c r="A5" s="155"/>
      <c r="B5" s="146"/>
      <c r="C5" s="146"/>
      <c r="D5" s="146"/>
      <c r="E5" s="156"/>
      <c r="F5" s="146"/>
      <c r="G5" s="157"/>
    </row>
    <row r="6" spans="1:104" x14ac:dyDescent="0.2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 x14ac:dyDescent="0.2">
      <c r="A7" s="162" t="s">
        <v>72</v>
      </c>
      <c r="B7" s="163" t="s">
        <v>81</v>
      </c>
      <c r="C7" s="164" t="s">
        <v>82</v>
      </c>
      <c r="D7" s="165"/>
      <c r="E7" s="166"/>
      <c r="F7" s="166"/>
      <c r="G7" s="167"/>
      <c r="H7" s="168"/>
      <c r="I7" s="168"/>
      <c r="O7" s="169">
        <v>1</v>
      </c>
    </row>
    <row r="8" spans="1:104" x14ac:dyDescent="0.2">
      <c r="A8" s="170">
        <v>1</v>
      </c>
      <c r="B8" s="171" t="s">
        <v>83</v>
      </c>
      <c r="C8" s="172" t="s">
        <v>84</v>
      </c>
      <c r="D8" s="173" t="s">
        <v>85</v>
      </c>
      <c r="E8" s="174">
        <v>8.1128</v>
      </c>
      <c r="F8" s="207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5.2510000000000001E-2</v>
      </c>
    </row>
    <row r="9" spans="1:104" x14ac:dyDescent="0.2">
      <c r="A9" s="177"/>
      <c r="B9" s="179"/>
      <c r="C9" s="228" t="s">
        <v>86</v>
      </c>
      <c r="D9" s="229"/>
      <c r="E9" s="180">
        <v>7.0507</v>
      </c>
      <c r="F9" s="181"/>
      <c r="G9" s="182"/>
      <c r="M9" s="178" t="s">
        <v>86</v>
      </c>
      <c r="O9" s="169"/>
    </row>
    <row r="10" spans="1:104" x14ac:dyDescent="0.2">
      <c r="A10" s="177"/>
      <c r="B10" s="179"/>
      <c r="C10" s="228" t="s">
        <v>87</v>
      </c>
      <c r="D10" s="229"/>
      <c r="E10" s="180">
        <v>1.0620000000000001</v>
      </c>
      <c r="F10" s="181"/>
      <c r="G10" s="182"/>
      <c r="M10" s="178" t="s">
        <v>87</v>
      </c>
      <c r="O10" s="169"/>
    </row>
    <row r="11" spans="1:104" x14ac:dyDescent="0.2">
      <c r="A11" s="170">
        <v>2</v>
      </c>
      <c r="B11" s="171" t="s">
        <v>88</v>
      </c>
      <c r="C11" s="172" t="s">
        <v>89</v>
      </c>
      <c r="D11" s="173" t="s">
        <v>90</v>
      </c>
      <c r="E11" s="174">
        <v>12.75</v>
      </c>
      <c r="F11" s="207">
        <v>0</v>
      </c>
      <c r="G11" s="175">
        <f>E11*F11</f>
        <v>0</v>
      </c>
      <c r="O11" s="169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6">
        <v>1</v>
      </c>
      <c r="CB11" s="176">
        <v>1</v>
      </c>
      <c r="CZ11" s="145">
        <v>1.0200000000000001E-3</v>
      </c>
    </row>
    <row r="12" spans="1:104" x14ac:dyDescent="0.2">
      <c r="A12" s="177"/>
      <c r="B12" s="179"/>
      <c r="C12" s="228" t="s">
        <v>91</v>
      </c>
      <c r="D12" s="229"/>
      <c r="E12" s="180">
        <v>12.75</v>
      </c>
      <c r="F12" s="181"/>
      <c r="G12" s="182"/>
      <c r="M12" s="178" t="s">
        <v>91</v>
      </c>
      <c r="O12" s="169"/>
    </row>
    <row r="13" spans="1:104" x14ac:dyDescent="0.2">
      <c r="A13" s="183"/>
      <c r="B13" s="184" t="s">
        <v>74</v>
      </c>
      <c r="C13" s="185" t="str">
        <f>CONCATENATE(B7," ",C7)</f>
        <v>3 Svislé a kompletní konstrukce</v>
      </c>
      <c r="D13" s="186"/>
      <c r="E13" s="187"/>
      <c r="F13" s="188"/>
      <c r="G13" s="189">
        <f>SUM(G7:G12)</f>
        <v>0</v>
      </c>
      <c r="O13" s="169">
        <v>4</v>
      </c>
      <c r="BA13" s="190">
        <f>SUM(BA7:BA12)</f>
        <v>0</v>
      </c>
      <c r="BB13" s="190">
        <f>SUM(BB7:BB12)</f>
        <v>0</v>
      </c>
      <c r="BC13" s="190">
        <f>SUM(BC7:BC12)</f>
        <v>0</v>
      </c>
      <c r="BD13" s="190">
        <f>SUM(BD7:BD12)</f>
        <v>0</v>
      </c>
      <c r="BE13" s="190">
        <f>SUM(BE7:BE12)</f>
        <v>0</v>
      </c>
    </row>
    <row r="14" spans="1:104" x14ac:dyDescent="0.2">
      <c r="A14" s="162" t="s">
        <v>72</v>
      </c>
      <c r="B14" s="163" t="s">
        <v>92</v>
      </c>
      <c r="C14" s="164" t="s">
        <v>93</v>
      </c>
      <c r="D14" s="165"/>
      <c r="E14" s="166"/>
      <c r="F14" s="166"/>
      <c r="G14" s="167"/>
      <c r="H14" s="168"/>
      <c r="I14" s="168"/>
      <c r="O14" s="169">
        <v>1</v>
      </c>
    </row>
    <row r="15" spans="1:104" x14ac:dyDescent="0.2">
      <c r="A15" s="170">
        <v>3</v>
      </c>
      <c r="B15" s="171" t="s">
        <v>94</v>
      </c>
      <c r="C15" s="172" t="s">
        <v>95</v>
      </c>
      <c r="D15" s="173" t="s">
        <v>85</v>
      </c>
      <c r="E15" s="174">
        <v>2.5354000000000001</v>
      </c>
      <c r="F15" s="207">
        <v>0</v>
      </c>
      <c r="G15" s="175">
        <f>E15*F15</f>
        <v>0</v>
      </c>
      <c r="O15" s="169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6">
        <v>1</v>
      </c>
      <c r="CB15" s="176">
        <v>1</v>
      </c>
      <c r="CZ15" s="145">
        <v>1.81E-3</v>
      </c>
    </row>
    <row r="16" spans="1:104" x14ac:dyDescent="0.2">
      <c r="A16" s="177"/>
      <c r="B16" s="179"/>
      <c r="C16" s="228" t="s">
        <v>96</v>
      </c>
      <c r="D16" s="229"/>
      <c r="E16" s="180">
        <v>2.5354000000000001</v>
      </c>
      <c r="F16" s="181"/>
      <c r="G16" s="182"/>
      <c r="M16" s="178" t="s">
        <v>96</v>
      </c>
      <c r="O16" s="169"/>
    </row>
    <row r="17" spans="1:104" ht="22.5" x14ac:dyDescent="0.2">
      <c r="A17" s="170">
        <v>4</v>
      </c>
      <c r="B17" s="171" t="s">
        <v>97</v>
      </c>
      <c r="C17" s="172" t="s">
        <v>98</v>
      </c>
      <c r="D17" s="173" t="s">
        <v>85</v>
      </c>
      <c r="E17" s="174">
        <v>2.5354000000000001</v>
      </c>
      <c r="F17" s="207">
        <v>0</v>
      </c>
      <c r="G17" s="175">
        <f>E17*F17</f>
        <v>0</v>
      </c>
      <c r="O17" s="169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6">
        <v>1</v>
      </c>
      <c r="CB17" s="176">
        <v>1</v>
      </c>
      <c r="CZ17" s="145">
        <v>0</v>
      </c>
    </row>
    <row r="18" spans="1:104" x14ac:dyDescent="0.2">
      <c r="A18" s="177"/>
      <c r="B18" s="179"/>
      <c r="C18" s="228" t="s">
        <v>96</v>
      </c>
      <c r="D18" s="229"/>
      <c r="E18" s="180">
        <v>2.5354000000000001</v>
      </c>
      <c r="F18" s="181"/>
      <c r="G18" s="182"/>
      <c r="M18" s="178" t="s">
        <v>96</v>
      </c>
      <c r="O18" s="169"/>
    </row>
    <row r="19" spans="1:104" x14ac:dyDescent="0.2">
      <c r="A19" s="170">
        <v>5</v>
      </c>
      <c r="B19" s="171" t="s">
        <v>99</v>
      </c>
      <c r="C19" s="172" t="s">
        <v>100</v>
      </c>
      <c r="D19" s="173" t="s">
        <v>85</v>
      </c>
      <c r="E19" s="174">
        <v>10.785500000000001</v>
      </c>
      <c r="F19" s="207">
        <v>0</v>
      </c>
      <c r="G19" s="175">
        <f>E19*F19</f>
        <v>0</v>
      </c>
      <c r="O19" s="169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6">
        <v>1</v>
      </c>
      <c r="CB19" s="176">
        <v>1</v>
      </c>
      <c r="CZ19" s="145">
        <v>1.371E-2</v>
      </c>
    </row>
    <row r="20" spans="1:104" x14ac:dyDescent="0.2">
      <c r="A20" s="177"/>
      <c r="B20" s="179"/>
      <c r="C20" s="228" t="s">
        <v>101</v>
      </c>
      <c r="D20" s="229"/>
      <c r="E20" s="180">
        <v>10.785500000000001</v>
      </c>
      <c r="F20" s="181"/>
      <c r="G20" s="182"/>
      <c r="M20" s="178" t="s">
        <v>101</v>
      </c>
      <c r="O20" s="169"/>
    </row>
    <row r="21" spans="1:104" ht="22.5" x14ac:dyDescent="0.2">
      <c r="A21" s="170">
        <v>6</v>
      </c>
      <c r="B21" s="171" t="s">
        <v>102</v>
      </c>
      <c r="C21" s="172" t="s">
        <v>103</v>
      </c>
      <c r="D21" s="173" t="s">
        <v>85</v>
      </c>
      <c r="E21" s="174">
        <v>25.684899999999999</v>
      </c>
      <c r="F21" s="207">
        <v>0</v>
      </c>
      <c r="G21" s="175">
        <f>E21*F21</f>
        <v>0</v>
      </c>
      <c r="O21" s="169">
        <v>2</v>
      </c>
      <c r="AA21" s="145">
        <v>12</v>
      </c>
      <c r="AB21" s="145">
        <v>0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6">
        <v>12</v>
      </c>
      <c r="CB21" s="176">
        <v>0</v>
      </c>
      <c r="CZ21" s="145">
        <v>2.3980000000000001E-2</v>
      </c>
    </row>
    <row r="22" spans="1:104" x14ac:dyDescent="0.2">
      <c r="A22" s="177"/>
      <c r="B22" s="179"/>
      <c r="C22" s="228" t="s">
        <v>104</v>
      </c>
      <c r="D22" s="229"/>
      <c r="E22" s="180">
        <v>23.1495</v>
      </c>
      <c r="F22" s="181"/>
      <c r="G22" s="182"/>
      <c r="M22" s="178" t="s">
        <v>104</v>
      </c>
      <c r="O22" s="169"/>
    </row>
    <row r="23" spans="1:104" x14ac:dyDescent="0.2">
      <c r="A23" s="177"/>
      <c r="B23" s="179"/>
      <c r="C23" s="228" t="s">
        <v>96</v>
      </c>
      <c r="D23" s="229"/>
      <c r="E23" s="180">
        <v>2.5354000000000001</v>
      </c>
      <c r="F23" s="181"/>
      <c r="G23" s="182"/>
      <c r="M23" s="178" t="s">
        <v>96</v>
      </c>
      <c r="O23" s="169"/>
    </row>
    <row r="24" spans="1:104" x14ac:dyDescent="0.2">
      <c r="A24" s="183"/>
      <c r="B24" s="184" t="s">
        <v>74</v>
      </c>
      <c r="C24" s="185" t="str">
        <f>CONCATENATE(B14," ",C14)</f>
        <v>311 Sádrokartonové konstrukce</v>
      </c>
      <c r="D24" s="186"/>
      <c r="E24" s="187"/>
      <c r="F24" s="188"/>
      <c r="G24" s="189">
        <f>SUM(G14:G23)</f>
        <v>0</v>
      </c>
      <c r="O24" s="169">
        <v>4</v>
      </c>
      <c r="BA24" s="190">
        <f>SUM(BA14:BA23)</f>
        <v>0</v>
      </c>
      <c r="BB24" s="190">
        <f>SUM(BB14:BB23)</f>
        <v>0</v>
      </c>
      <c r="BC24" s="190">
        <f>SUM(BC14:BC23)</f>
        <v>0</v>
      </c>
      <c r="BD24" s="190">
        <f>SUM(BD14:BD23)</f>
        <v>0</v>
      </c>
      <c r="BE24" s="190">
        <f>SUM(BE14:BE23)</f>
        <v>0</v>
      </c>
    </row>
    <row r="25" spans="1:104" x14ac:dyDescent="0.2">
      <c r="A25" s="162" t="s">
        <v>72</v>
      </c>
      <c r="B25" s="163" t="s">
        <v>105</v>
      </c>
      <c r="C25" s="164" t="s">
        <v>106</v>
      </c>
      <c r="D25" s="165"/>
      <c r="E25" s="166"/>
      <c r="F25" s="166"/>
      <c r="G25" s="167"/>
      <c r="H25" s="168"/>
      <c r="I25" s="168"/>
      <c r="O25" s="169">
        <v>1</v>
      </c>
    </row>
    <row r="26" spans="1:104" x14ac:dyDescent="0.2">
      <c r="A26" s="170">
        <v>7</v>
      </c>
      <c r="B26" s="171" t="s">
        <v>107</v>
      </c>
      <c r="C26" s="172" t="s">
        <v>108</v>
      </c>
      <c r="D26" s="173" t="s">
        <v>85</v>
      </c>
      <c r="E26" s="174">
        <v>12.265000000000001</v>
      </c>
      <c r="F26" s="207">
        <v>0</v>
      </c>
      <c r="G26" s="175">
        <f>E26*F26</f>
        <v>0</v>
      </c>
      <c r="O26" s="169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6">
        <v>1</v>
      </c>
      <c r="CB26" s="176">
        <v>1</v>
      </c>
      <c r="CZ26" s="145">
        <v>4.4139999999999999E-2</v>
      </c>
    </row>
    <row r="27" spans="1:104" x14ac:dyDescent="0.2">
      <c r="A27" s="177"/>
      <c r="B27" s="179"/>
      <c r="C27" s="228" t="s">
        <v>109</v>
      </c>
      <c r="D27" s="229"/>
      <c r="E27" s="180">
        <v>0</v>
      </c>
      <c r="F27" s="181"/>
      <c r="G27" s="182"/>
      <c r="M27" s="178" t="s">
        <v>109</v>
      </c>
      <c r="O27" s="169"/>
    </row>
    <row r="28" spans="1:104" x14ac:dyDescent="0.2">
      <c r="A28" s="177"/>
      <c r="B28" s="179"/>
      <c r="C28" s="228" t="s">
        <v>110</v>
      </c>
      <c r="D28" s="229"/>
      <c r="E28" s="180">
        <v>12.265000000000001</v>
      </c>
      <c r="F28" s="181"/>
      <c r="G28" s="182"/>
      <c r="M28" s="178" t="s">
        <v>110</v>
      </c>
      <c r="O28" s="169"/>
    </row>
    <row r="29" spans="1:104" x14ac:dyDescent="0.2">
      <c r="A29" s="170">
        <v>8</v>
      </c>
      <c r="B29" s="171" t="s">
        <v>111</v>
      </c>
      <c r="C29" s="172" t="s">
        <v>112</v>
      </c>
      <c r="D29" s="173" t="s">
        <v>85</v>
      </c>
      <c r="E29" s="174">
        <v>4.1692</v>
      </c>
      <c r="F29" s="207">
        <v>0</v>
      </c>
      <c r="G29" s="175">
        <f>E29*F29</f>
        <v>0</v>
      </c>
      <c r="O29" s="169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6">
        <v>1</v>
      </c>
      <c r="CB29" s="176">
        <v>1</v>
      </c>
      <c r="CZ29" s="145">
        <v>4.7660000000000001E-2</v>
      </c>
    </row>
    <row r="30" spans="1:104" x14ac:dyDescent="0.2">
      <c r="A30" s="177"/>
      <c r="B30" s="179"/>
      <c r="C30" s="228" t="s">
        <v>113</v>
      </c>
      <c r="D30" s="229"/>
      <c r="E30" s="180">
        <v>4.1692</v>
      </c>
      <c r="F30" s="181"/>
      <c r="G30" s="182"/>
      <c r="M30" s="178" t="s">
        <v>113</v>
      </c>
      <c r="O30" s="169"/>
    </row>
    <row r="31" spans="1:104" ht="22.5" x14ac:dyDescent="0.2">
      <c r="A31" s="170">
        <v>9</v>
      </c>
      <c r="B31" s="171" t="s">
        <v>114</v>
      </c>
      <c r="C31" s="172" t="s">
        <v>115</v>
      </c>
      <c r="D31" s="173" t="s">
        <v>85</v>
      </c>
      <c r="E31" s="174">
        <v>41.539499999999997</v>
      </c>
      <c r="F31" s="207">
        <v>0</v>
      </c>
      <c r="G31" s="175">
        <f>E31*F31</f>
        <v>0</v>
      </c>
      <c r="O31" s="169">
        <v>2</v>
      </c>
      <c r="AA31" s="145">
        <v>12</v>
      </c>
      <c r="AB31" s="145">
        <v>0</v>
      </c>
      <c r="AC31" s="145">
        <v>84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6">
        <v>12</v>
      </c>
      <c r="CB31" s="176">
        <v>0</v>
      </c>
      <c r="CZ31" s="145">
        <v>1.6129999999999999E-2</v>
      </c>
    </row>
    <row r="32" spans="1:104" x14ac:dyDescent="0.2">
      <c r="A32" s="177"/>
      <c r="B32" s="179"/>
      <c r="C32" s="235" t="s">
        <v>116</v>
      </c>
      <c r="D32" s="229"/>
      <c r="E32" s="203">
        <v>0</v>
      </c>
      <c r="F32" s="181"/>
      <c r="G32" s="182"/>
      <c r="M32" s="178" t="s">
        <v>116</v>
      </c>
      <c r="O32" s="169"/>
    </row>
    <row r="33" spans="1:104" x14ac:dyDescent="0.2">
      <c r="A33" s="177"/>
      <c r="B33" s="179"/>
      <c r="C33" s="235" t="s">
        <v>117</v>
      </c>
      <c r="D33" s="229"/>
      <c r="E33" s="203">
        <v>15.675000000000001</v>
      </c>
      <c r="F33" s="181"/>
      <c r="G33" s="182"/>
      <c r="M33" s="178" t="s">
        <v>117</v>
      </c>
      <c r="O33" s="169"/>
    </row>
    <row r="34" spans="1:104" x14ac:dyDescent="0.2">
      <c r="A34" s="177"/>
      <c r="B34" s="179"/>
      <c r="C34" s="235" t="s">
        <v>118</v>
      </c>
      <c r="D34" s="229"/>
      <c r="E34" s="203">
        <v>0.61</v>
      </c>
      <c r="F34" s="181"/>
      <c r="G34" s="182"/>
      <c r="M34" s="178" t="s">
        <v>118</v>
      </c>
      <c r="O34" s="169"/>
    </row>
    <row r="35" spans="1:104" x14ac:dyDescent="0.2">
      <c r="A35" s="177"/>
      <c r="B35" s="179"/>
      <c r="C35" s="235" t="s">
        <v>119</v>
      </c>
      <c r="D35" s="229"/>
      <c r="E35" s="203">
        <v>16.285</v>
      </c>
      <c r="F35" s="181"/>
      <c r="G35" s="182"/>
      <c r="M35" s="178" t="s">
        <v>119</v>
      </c>
      <c r="O35" s="169"/>
    </row>
    <row r="36" spans="1:104" x14ac:dyDescent="0.2">
      <c r="A36" s="177"/>
      <c r="B36" s="179"/>
      <c r="C36" s="228" t="s">
        <v>120</v>
      </c>
      <c r="D36" s="229"/>
      <c r="E36" s="180">
        <v>41.539499999999997</v>
      </c>
      <c r="F36" s="181"/>
      <c r="G36" s="182"/>
      <c r="M36" s="178" t="s">
        <v>120</v>
      </c>
      <c r="O36" s="169"/>
    </row>
    <row r="37" spans="1:104" x14ac:dyDescent="0.2">
      <c r="A37" s="183"/>
      <c r="B37" s="184" t="s">
        <v>74</v>
      </c>
      <c r="C37" s="185" t="str">
        <f>CONCATENATE(B25," ",C25)</f>
        <v>61 Upravy povrchů vnitřní</v>
      </c>
      <c r="D37" s="186"/>
      <c r="E37" s="187"/>
      <c r="F37" s="188"/>
      <c r="G37" s="189">
        <f>SUM(G25:G36)</f>
        <v>0</v>
      </c>
      <c r="O37" s="169">
        <v>4</v>
      </c>
      <c r="BA37" s="190">
        <f>SUM(BA25:BA36)</f>
        <v>0</v>
      </c>
      <c r="BB37" s="190">
        <f>SUM(BB25:BB36)</f>
        <v>0</v>
      </c>
      <c r="BC37" s="190">
        <f>SUM(BC25:BC36)</f>
        <v>0</v>
      </c>
      <c r="BD37" s="190">
        <f>SUM(BD25:BD36)</f>
        <v>0</v>
      </c>
      <c r="BE37" s="190">
        <f>SUM(BE25:BE36)</f>
        <v>0</v>
      </c>
    </row>
    <row r="38" spans="1:104" x14ac:dyDescent="0.2">
      <c r="A38" s="162" t="s">
        <v>72</v>
      </c>
      <c r="B38" s="163" t="s">
        <v>121</v>
      </c>
      <c r="C38" s="164" t="s">
        <v>122</v>
      </c>
      <c r="D38" s="165"/>
      <c r="E38" s="166"/>
      <c r="F38" s="166"/>
      <c r="G38" s="167"/>
      <c r="H38" s="168"/>
      <c r="I38" s="168"/>
      <c r="O38" s="169">
        <v>1</v>
      </c>
    </row>
    <row r="39" spans="1:104" x14ac:dyDescent="0.2">
      <c r="A39" s="170">
        <v>10</v>
      </c>
      <c r="B39" s="171" t="s">
        <v>123</v>
      </c>
      <c r="C39" s="172" t="s">
        <v>124</v>
      </c>
      <c r="D39" s="173" t="s">
        <v>85</v>
      </c>
      <c r="E39" s="174">
        <v>25.684899999999999</v>
      </c>
      <c r="F39" s="207">
        <v>0</v>
      </c>
      <c r="G39" s="175">
        <f>E39*F39</f>
        <v>0</v>
      </c>
      <c r="O39" s="169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6">
        <v>1</v>
      </c>
      <c r="CB39" s="176">
        <v>1</v>
      </c>
      <c r="CZ39" s="145">
        <v>5.1150000000000001E-2</v>
      </c>
    </row>
    <row r="40" spans="1:104" x14ac:dyDescent="0.2">
      <c r="A40" s="177"/>
      <c r="B40" s="179"/>
      <c r="C40" s="228" t="s">
        <v>104</v>
      </c>
      <c r="D40" s="229"/>
      <c r="E40" s="180">
        <v>23.1495</v>
      </c>
      <c r="F40" s="181"/>
      <c r="G40" s="182"/>
      <c r="M40" s="178" t="s">
        <v>104</v>
      </c>
      <c r="O40" s="169"/>
    </row>
    <row r="41" spans="1:104" x14ac:dyDescent="0.2">
      <c r="A41" s="177"/>
      <c r="B41" s="179"/>
      <c r="C41" s="228" t="s">
        <v>96</v>
      </c>
      <c r="D41" s="229"/>
      <c r="E41" s="180">
        <v>2.5354000000000001</v>
      </c>
      <c r="F41" s="181"/>
      <c r="G41" s="182"/>
      <c r="M41" s="178" t="s">
        <v>96</v>
      </c>
      <c r="O41" s="169"/>
    </row>
    <row r="42" spans="1:104" x14ac:dyDescent="0.2">
      <c r="A42" s="170">
        <v>11</v>
      </c>
      <c r="B42" s="171" t="s">
        <v>125</v>
      </c>
      <c r="C42" s="172" t="s">
        <v>126</v>
      </c>
      <c r="D42" s="173" t="s">
        <v>90</v>
      </c>
      <c r="E42" s="174">
        <v>1.135</v>
      </c>
      <c r="F42" s="207">
        <v>0</v>
      </c>
      <c r="G42" s="175">
        <f>E42*F42</f>
        <v>0</v>
      </c>
      <c r="O42" s="169">
        <v>2</v>
      </c>
      <c r="AA42" s="145">
        <v>12</v>
      </c>
      <c r="AB42" s="145">
        <v>0</v>
      </c>
      <c r="AC42" s="145">
        <v>86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6">
        <v>12</v>
      </c>
      <c r="CB42" s="176">
        <v>0</v>
      </c>
      <c r="CZ42" s="145">
        <v>0.12131</v>
      </c>
    </row>
    <row r="43" spans="1:104" x14ac:dyDescent="0.2">
      <c r="A43" s="177"/>
      <c r="B43" s="179"/>
      <c r="C43" s="228" t="s">
        <v>127</v>
      </c>
      <c r="D43" s="229"/>
      <c r="E43" s="180">
        <v>1.135</v>
      </c>
      <c r="F43" s="236">
        <v>0</v>
      </c>
      <c r="G43" s="182"/>
      <c r="M43" s="204">
        <v>1135</v>
      </c>
      <c r="O43" s="169"/>
    </row>
    <row r="44" spans="1:104" x14ac:dyDescent="0.2">
      <c r="A44" s="183"/>
      <c r="B44" s="184" t="s">
        <v>74</v>
      </c>
      <c r="C44" s="185" t="str">
        <f>CONCATENATE(B38," ",C38)</f>
        <v>63 Podlahy a podlahové konstrukce</v>
      </c>
      <c r="D44" s="186"/>
      <c r="E44" s="187"/>
      <c r="F44" s="188"/>
      <c r="G44" s="189">
        <f>SUM(G38:G43)</f>
        <v>0</v>
      </c>
      <c r="O44" s="169">
        <v>4</v>
      </c>
      <c r="BA44" s="190">
        <f>SUM(BA38:BA43)</f>
        <v>0</v>
      </c>
      <c r="BB44" s="190">
        <f>SUM(BB38:BB43)</f>
        <v>0</v>
      </c>
      <c r="BC44" s="190">
        <f>SUM(BC38:BC43)</f>
        <v>0</v>
      </c>
      <c r="BD44" s="190">
        <f>SUM(BD38:BD43)</f>
        <v>0</v>
      </c>
      <c r="BE44" s="190">
        <f>SUM(BE38:BE43)</f>
        <v>0</v>
      </c>
    </row>
    <row r="45" spans="1:104" x14ac:dyDescent="0.2">
      <c r="A45" s="162" t="s">
        <v>72</v>
      </c>
      <c r="B45" s="163" t="s">
        <v>128</v>
      </c>
      <c r="C45" s="164" t="s">
        <v>129</v>
      </c>
      <c r="D45" s="165"/>
      <c r="E45" s="166"/>
      <c r="F45" s="166"/>
      <c r="G45" s="167"/>
      <c r="H45" s="168"/>
      <c r="I45" s="168"/>
      <c r="O45" s="169">
        <v>1</v>
      </c>
    </row>
    <row r="46" spans="1:104" ht="22.5" x14ac:dyDescent="0.2">
      <c r="A46" s="170">
        <v>12</v>
      </c>
      <c r="B46" s="171" t="s">
        <v>130</v>
      </c>
      <c r="C46" s="172" t="s">
        <v>131</v>
      </c>
      <c r="D46" s="173" t="s">
        <v>90</v>
      </c>
      <c r="E46" s="174">
        <v>2.91</v>
      </c>
      <c r="F46" s="207">
        <v>0</v>
      </c>
      <c r="G46" s="175">
        <f>E46*F46</f>
        <v>0</v>
      </c>
      <c r="O46" s="169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6">
        <v>1</v>
      </c>
      <c r="CB46" s="176">
        <v>1</v>
      </c>
      <c r="CZ46" s="145">
        <v>6.1599999999999997E-3</v>
      </c>
    </row>
    <row r="47" spans="1:104" ht="22.5" x14ac:dyDescent="0.2">
      <c r="A47" s="170">
        <v>13</v>
      </c>
      <c r="B47" s="171" t="s">
        <v>132</v>
      </c>
      <c r="C47" s="172" t="s">
        <v>133</v>
      </c>
      <c r="D47" s="173" t="s">
        <v>134</v>
      </c>
      <c r="E47" s="174">
        <v>1</v>
      </c>
      <c r="F47" s="207">
        <v>0</v>
      </c>
      <c r="G47" s="175">
        <f>E47*F47</f>
        <v>0</v>
      </c>
      <c r="O47" s="169">
        <v>2</v>
      </c>
      <c r="AA47" s="145">
        <v>12</v>
      </c>
      <c r="AB47" s="145">
        <v>0</v>
      </c>
      <c r="AC47" s="145">
        <v>2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6">
        <v>12</v>
      </c>
      <c r="CB47" s="176">
        <v>0</v>
      </c>
      <c r="CZ47" s="145">
        <v>3.9E-2</v>
      </c>
    </row>
    <row r="48" spans="1:104" ht="22.5" x14ac:dyDescent="0.2">
      <c r="A48" s="170">
        <v>14</v>
      </c>
      <c r="B48" s="171" t="s">
        <v>135</v>
      </c>
      <c r="C48" s="172" t="s">
        <v>136</v>
      </c>
      <c r="D48" s="173" t="s">
        <v>134</v>
      </c>
      <c r="E48" s="174">
        <v>1</v>
      </c>
      <c r="F48" s="207">
        <v>0</v>
      </c>
      <c r="G48" s="175">
        <f>E48*F48</f>
        <v>0</v>
      </c>
      <c r="O48" s="169">
        <v>2</v>
      </c>
      <c r="AA48" s="145">
        <v>12</v>
      </c>
      <c r="AB48" s="145">
        <v>0</v>
      </c>
      <c r="AC48" s="145">
        <v>3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6">
        <v>12</v>
      </c>
      <c r="CB48" s="176">
        <v>0</v>
      </c>
      <c r="CZ48" s="145">
        <v>2.0799999999999998E-3</v>
      </c>
    </row>
    <row r="49" spans="1:104" ht="22.5" x14ac:dyDescent="0.2">
      <c r="A49" s="170">
        <v>15</v>
      </c>
      <c r="B49" s="171" t="s">
        <v>137</v>
      </c>
      <c r="C49" s="172" t="s">
        <v>138</v>
      </c>
      <c r="D49" s="173" t="s">
        <v>134</v>
      </c>
      <c r="E49" s="174">
        <v>1</v>
      </c>
      <c r="F49" s="207">
        <v>0</v>
      </c>
      <c r="G49" s="175">
        <f>E49*F49</f>
        <v>0</v>
      </c>
      <c r="O49" s="169">
        <v>2</v>
      </c>
      <c r="AA49" s="145">
        <v>12</v>
      </c>
      <c r="AB49" s="145">
        <v>0</v>
      </c>
      <c r="AC49" s="145">
        <v>77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6">
        <v>12</v>
      </c>
      <c r="CB49" s="176">
        <v>0</v>
      </c>
      <c r="CZ49" s="145">
        <v>0.37237999999999999</v>
      </c>
    </row>
    <row r="50" spans="1:104" x14ac:dyDescent="0.2">
      <c r="A50" s="177"/>
      <c r="B50" s="179"/>
      <c r="C50" s="228" t="s">
        <v>139</v>
      </c>
      <c r="D50" s="229"/>
      <c r="E50" s="180">
        <v>1</v>
      </c>
      <c r="F50" s="181"/>
      <c r="G50" s="182"/>
      <c r="M50" s="178" t="s">
        <v>139</v>
      </c>
      <c r="O50" s="169"/>
    </row>
    <row r="51" spans="1:104" ht="22.5" x14ac:dyDescent="0.2">
      <c r="A51" s="170">
        <v>16</v>
      </c>
      <c r="B51" s="171" t="s">
        <v>140</v>
      </c>
      <c r="C51" s="172" t="s">
        <v>141</v>
      </c>
      <c r="D51" s="173" t="s">
        <v>134</v>
      </c>
      <c r="E51" s="174">
        <v>1</v>
      </c>
      <c r="F51" s="207">
        <v>0</v>
      </c>
      <c r="G51" s="175">
        <f>E51*F51</f>
        <v>0</v>
      </c>
      <c r="O51" s="169">
        <v>2</v>
      </c>
      <c r="AA51" s="145">
        <v>12</v>
      </c>
      <c r="AB51" s="145">
        <v>0</v>
      </c>
      <c r="AC51" s="145">
        <v>4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6">
        <v>12</v>
      </c>
      <c r="CB51" s="176">
        <v>0</v>
      </c>
      <c r="CZ51" s="145">
        <v>0.1047</v>
      </c>
    </row>
    <row r="52" spans="1:104" x14ac:dyDescent="0.2">
      <c r="A52" s="170">
        <v>17</v>
      </c>
      <c r="B52" s="171" t="s">
        <v>142</v>
      </c>
      <c r="C52" s="172" t="s">
        <v>143</v>
      </c>
      <c r="D52" s="173" t="s">
        <v>134</v>
      </c>
      <c r="E52" s="174">
        <v>1</v>
      </c>
      <c r="F52" s="207">
        <v>0</v>
      </c>
      <c r="G52" s="175">
        <f>E52*F52</f>
        <v>0</v>
      </c>
      <c r="O52" s="169">
        <v>2</v>
      </c>
      <c r="AA52" s="145">
        <v>3</v>
      </c>
      <c r="AB52" s="145">
        <v>0</v>
      </c>
      <c r="AC52" s="145">
        <v>54914672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6">
        <v>3</v>
      </c>
      <c r="CB52" s="176">
        <v>0</v>
      </c>
      <c r="CZ52" s="145">
        <v>1.67E-3</v>
      </c>
    </row>
    <row r="53" spans="1:104" x14ac:dyDescent="0.2">
      <c r="A53" s="183"/>
      <c r="B53" s="184" t="s">
        <v>74</v>
      </c>
      <c r="C53" s="185" t="str">
        <f>CONCATENATE(B45," ",C45)</f>
        <v>64 Výplně otvorů</v>
      </c>
      <c r="D53" s="186"/>
      <c r="E53" s="187"/>
      <c r="F53" s="188"/>
      <c r="G53" s="189">
        <f>SUM(G45:G52)</f>
        <v>0</v>
      </c>
      <c r="O53" s="169">
        <v>4</v>
      </c>
      <c r="BA53" s="190">
        <f>SUM(BA45:BA52)</f>
        <v>0</v>
      </c>
      <c r="BB53" s="190">
        <f>SUM(BB45:BB52)</f>
        <v>0</v>
      </c>
      <c r="BC53" s="190">
        <f>SUM(BC45:BC52)</f>
        <v>0</v>
      </c>
      <c r="BD53" s="190">
        <f>SUM(BD45:BD52)</f>
        <v>0</v>
      </c>
      <c r="BE53" s="190">
        <f>SUM(BE45:BE52)</f>
        <v>0</v>
      </c>
    </row>
    <row r="54" spans="1:104" x14ac:dyDescent="0.2">
      <c r="A54" s="162" t="s">
        <v>72</v>
      </c>
      <c r="B54" s="163" t="s">
        <v>144</v>
      </c>
      <c r="C54" s="164" t="s">
        <v>145</v>
      </c>
      <c r="D54" s="165"/>
      <c r="E54" s="166"/>
      <c r="F54" s="166"/>
      <c r="G54" s="167"/>
      <c r="H54" s="168"/>
      <c r="I54" s="168"/>
      <c r="O54" s="169">
        <v>1</v>
      </c>
    </row>
    <row r="55" spans="1:104" x14ac:dyDescent="0.2">
      <c r="A55" s="170">
        <v>18</v>
      </c>
      <c r="B55" s="171" t="s">
        <v>146</v>
      </c>
      <c r="C55" s="172" t="s">
        <v>147</v>
      </c>
      <c r="D55" s="173" t="s">
        <v>148</v>
      </c>
      <c r="E55" s="174">
        <v>16</v>
      </c>
      <c r="F55" s="207">
        <v>0</v>
      </c>
      <c r="G55" s="175">
        <f>E55*F55</f>
        <v>0</v>
      </c>
      <c r="O55" s="169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6">
        <v>1</v>
      </c>
      <c r="CB55" s="176">
        <v>1</v>
      </c>
      <c r="CZ55" s="145">
        <v>0</v>
      </c>
    </row>
    <row r="56" spans="1:104" x14ac:dyDescent="0.2">
      <c r="A56" s="177"/>
      <c r="B56" s="179"/>
      <c r="C56" s="228" t="s">
        <v>149</v>
      </c>
      <c r="D56" s="229"/>
      <c r="E56" s="180">
        <v>16</v>
      </c>
      <c r="F56" s="181"/>
      <c r="G56" s="182"/>
      <c r="M56" s="178" t="s">
        <v>149</v>
      </c>
      <c r="O56" s="169"/>
    </row>
    <row r="57" spans="1:104" x14ac:dyDescent="0.2">
      <c r="A57" s="170">
        <v>19</v>
      </c>
      <c r="B57" s="171" t="s">
        <v>150</v>
      </c>
      <c r="C57" s="172" t="s">
        <v>151</v>
      </c>
      <c r="D57" s="173" t="s">
        <v>85</v>
      </c>
      <c r="E57" s="174">
        <v>25.684899999999999</v>
      </c>
      <c r="F57" s="207">
        <v>0</v>
      </c>
      <c r="G57" s="175">
        <f>E57*F57</f>
        <v>0</v>
      </c>
      <c r="O57" s="169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6">
        <v>1</v>
      </c>
      <c r="CB57" s="176">
        <v>1</v>
      </c>
      <c r="CZ57" s="145">
        <v>4.0000000000000003E-5</v>
      </c>
    </row>
    <row r="58" spans="1:104" x14ac:dyDescent="0.2">
      <c r="A58" s="177"/>
      <c r="B58" s="179"/>
      <c r="C58" s="228" t="s">
        <v>104</v>
      </c>
      <c r="D58" s="229"/>
      <c r="E58" s="180">
        <v>23.1495</v>
      </c>
      <c r="F58" s="181"/>
      <c r="G58" s="182"/>
      <c r="M58" s="178" t="s">
        <v>104</v>
      </c>
      <c r="O58" s="169"/>
    </row>
    <row r="59" spans="1:104" x14ac:dyDescent="0.2">
      <c r="A59" s="177"/>
      <c r="B59" s="179"/>
      <c r="C59" s="228" t="s">
        <v>96</v>
      </c>
      <c r="D59" s="229"/>
      <c r="E59" s="180">
        <v>2.5354000000000001</v>
      </c>
      <c r="F59" s="181"/>
      <c r="G59" s="182"/>
      <c r="M59" s="178" t="s">
        <v>96</v>
      </c>
      <c r="O59" s="169"/>
    </row>
    <row r="60" spans="1:104" x14ac:dyDescent="0.2">
      <c r="A60" s="170">
        <v>20</v>
      </c>
      <c r="B60" s="171" t="s">
        <v>152</v>
      </c>
      <c r="C60" s="172" t="s">
        <v>153</v>
      </c>
      <c r="D60" s="173" t="s">
        <v>154</v>
      </c>
      <c r="E60" s="174">
        <v>1</v>
      </c>
      <c r="F60" s="207">
        <v>0</v>
      </c>
      <c r="G60" s="175">
        <f>E60*F60</f>
        <v>0</v>
      </c>
      <c r="O60" s="169">
        <v>2</v>
      </c>
      <c r="AA60" s="145">
        <v>12</v>
      </c>
      <c r="AB60" s="145">
        <v>0</v>
      </c>
      <c r="AC60" s="145">
        <v>5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6">
        <v>12</v>
      </c>
      <c r="CB60" s="176">
        <v>0</v>
      </c>
      <c r="CZ60" s="145">
        <v>0</v>
      </c>
    </row>
    <row r="61" spans="1:104" x14ac:dyDescent="0.2">
      <c r="A61" s="177"/>
      <c r="B61" s="179"/>
      <c r="C61" s="228" t="s">
        <v>155</v>
      </c>
      <c r="D61" s="229"/>
      <c r="E61" s="180">
        <v>0</v>
      </c>
      <c r="F61" s="181"/>
      <c r="G61" s="182"/>
      <c r="M61" s="178" t="s">
        <v>155</v>
      </c>
      <c r="O61" s="169"/>
    </row>
    <row r="62" spans="1:104" x14ac:dyDescent="0.2">
      <c r="A62" s="177"/>
      <c r="B62" s="179"/>
      <c r="C62" s="228" t="s">
        <v>156</v>
      </c>
      <c r="D62" s="229"/>
      <c r="E62" s="180">
        <v>1</v>
      </c>
      <c r="F62" s="181"/>
      <c r="G62" s="182"/>
      <c r="M62" s="178" t="s">
        <v>156</v>
      </c>
      <c r="O62" s="169"/>
    </row>
    <row r="63" spans="1:104" x14ac:dyDescent="0.2">
      <c r="A63" s="177"/>
      <c r="B63" s="179"/>
      <c r="C63" s="228" t="s">
        <v>157</v>
      </c>
      <c r="D63" s="229"/>
      <c r="E63" s="180">
        <v>0</v>
      </c>
      <c r="F63" s="181"/>
      <c r="G63" s="182"/>
      <c r="M63" s="178" t="s">
        <v>157</v>
      </c>
      <c r="O63" s="169"/>
    </row>
    <row r="64" spans="1:104" x14ac:dyDescent="0.2">
      <c r="A64" s="183"/>
      <c r="B64" s="184" t="s">
        <v>74</v>
      </c>
      <c r="C64" s="185" t="str">
        <f>CONCATENATE(B54," ",C54)</f>
        <v>95 Dokončovací konstrukce na pozemních stavbách</v>
      </c>
      <c r="D64" s="186"/>
      <c r="E64" s="187"/>
      <c r="F64" s="188"/>
      <c r="G64" s="189">
        <f>SUM(G54:G63)</f>
        <v>0</v>
      </c>
      <c r="O64" s="169">
        <v>4</v>
      </c>
      <c r="BA64" s="190">
        <f>SUM(BA54:BA63)</f>
        <v>0</v>
      </c>
      <c r="BB64" s="190">
        <f>SUM(BB54:BB63)</f>
        <v>0</v>
      </c>
      <c r="BC64" s="190">
        <f>SUM(BC54:BC63)</f>
        <v>0</v>
      </c>
      <c r="BD64" s="190">
        <f>SUM(BD54:BD63)</f>
        <v>0</v>
      </c>
      <c r="BE64" s="190">
        <f>SUM(BE54:BE63)</f>
        <v>0</v>
      </c>
    </row>
    <row r="65" spans="1:104" x14ac:dyDescent="0.2">
      <c r="A65" s="162" t="s">
        <v>72</v>
      </c>
      <c r="B65" s="163" t="s">
        <v>158</v>
      </c>
      <c r="C65" s="164" t="s">
        <v>159</v>
      </c>
      <c r="D65" s="165"/>
      <c r="E65" s="166"/>
      <c r="F65" s="166"/>
      <c r="G65" s="167"/>
      <c r="H65" s="168"/>
      <c r="I65" s="168"/>
      <c r="O65" s="169">
        <v>1</v>
      </c>
    </row>
    <row r="66" spans="1:104" x14ac:dyDescent="0.2">
      <c r="A66" s="170">
        <v>21</v>
      </c>
      <c r="B66" s="171" t="s">
        <v>160</v>
      </c>
      <c r="C66" s="172" t="s">
        <v>161</v>
      </c>
      <c r="D66" s="173" t="s">
        <v>162</v>
      </c>
      <c r="E66" s="174">
        <v>1</v>
      </c>
      <c r="F66" s="207">
        <v>0</v>
      </c>
      <c r="G66" s="175">
        <f>E66*F66</f>
        <v>0</v>
      </c>
      <c r="O66" s="169">
        <v>2</v>
      </c>
      <c r="AA66" s="145">
        <v>1</v>
      </c>
      <c r="AB66" s="145">
        <v>0</v>
      </c>
      <c r="AC66" s="145">
        <v>0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6">
        <v>1</v>
      </c>
      <c r="CB66" s="176">
        <v>0</v>
      </c>
      <c r="CZ66" s="145">
        <v>0</v>
      </c>
    </row>
    <row r="67" spans="1:104" x14ac:dyDescent="0.2">
      <c r="A67" s="170">
        <v>22</v>
      </c>
      <c r="B67" s="171" t="s">
        <v>163</v>
      </c>
      <c r="C67" s="172" t="s">
        <v>164</v>
      </c>
      <c r="D67" s="173" t="s">
        <v>134</v>
      </c>
      <c r="E67" s="174">
        <v>1</v>
      </c>
      <c r="F67" s="207">
        <v>0</v>
      </c>
      <c r="G67" s="175">
        <f>E67*F67</f>
        <v>0</v>
      </c>
      <c r="O67" s="169">
        <v>2</v>
      </c>
      <c r="AA67" s="145">
        <v>1</v>
      </c>
      <c r="AB67" s="145">
        <v>7</v>
      </c>
      <c r="AC67" s="145">
        <v>7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6">
        <v>1</v>
      </c>
      <c r="CB67" s="176">
        <v>7</v>
      </c>
      <c r="CZ67" s="145">
        <v>0</v>
      </c>
    </row>
    <row r="68" spans="1:104" x14ac:dyDescent="0.2">
      <c r="A68" s="170">
        <v>23</v>
      </c>
      <c r="B68" s="171" t="s">
        <v>165</v>
      </c>
      <c r="C68" s="172" t="s">
        <v>166</v>
      </c>
      <c r="D68" s="173" t="s">
        <v>90</v>
      </c>
      <c r="E68" s="174">
        <v>1.2</v>
      </c>
      <c r="F68" s="207">
        <v>0</v>
      </c>
      <c r="G68" s="175">
        <f>E68*F68</f>
        <v>0</v>
      </c>
      <c r="O68" s="169">
        <v>2</v>
      </c>
      <c r="AA68" s="145">
        <v>1</v>
      </c>
      <c r="AB68" s="145">
        <v>7</v>
      </c>
      <c r="AC68" s="145">
        <v>7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6">
        <v>1</v>
      </c>
      <c r="CB68" s="176">
        <v>7</v>
      </c>
      <c r="CZ68" s="145">
        <v>0</v>
      </c>
    </row>
    <row r="69" spans="1:104" x14ac:dyDescent="0.2">
      <c r="A69" s="170">
        <v>24</v>
      </c>
      <c r="B69" s="171" t="s">
        <v>167</v>
      </c>
      <c r="C69" s="172" t="s">
        <v>168</v>
      </c>
      <c r="D69" s="173" t="s">
        <v>85</v>
      </c>
      <c r="E69" s="174">
        <v>22.7</v>
      </c>
      <c r="F69" s="207">
        <v>0</v>
      </c>
      <c r="G69" s="175">
        <f>E69*F69</f>
        <v>0</v>
      </c>
      <c r="O69" s="169">
        <v>2</v>
      </c>
      <c r="AA69" s="145">
        <v>1</v>
      </c>
      <c r="AB69" s="145">
        <v>7</v>
      </c>
      <c r="AC69" s="145">
        <v>7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6">
        <v>1</v>
      </c>
      <c r="CB69" s="176">
        <v>7</v>
      </c>
      <c r="CZ69" s="145">
        <v>0</v>
      </c>
    </row>
    <row r="70" spans="1:104" x14ac:dyDescent="0.2">
      <c r="A70" s="177"/>
      <c r="B70" s="179"/>
      <c r="C70" s="228" t="s">
        <v>169</v>
      </c>
      <c r="D70" s="229"/>
      <c r="E70" s="180">
        <v>2.2999999999999998</v>
      </c>
      <c r="F70" s="181"/>
      <c r="G70" s="182"/>
      <c r="M70" s="178" t="s">
        <v>169</v>
      </c>
      <c r="O70" s="169"/>
    </row>
    <row r="71" spans="1:104" x14ac:dyDescent="0.2">
      <c r="A71" s="177"/>
      <c r="B71" s="179"/>
      <c r="C71" s="228" t="s">
        <v>170</v>
      </c>
      <c r="D71" s="229"/>
      <c r="E71" s="180">
        <v>20.399999999999999</v>
      </c>
      <c r="F71" s="181"/>
      <c r="G71" s="182"/>
      <c r="M71" s="178" t="s">
        <v>170</v>
      </c>
      <c r="O71" s="169"/>
    </row>
    <row r="72" spans="1:104" x14ac:dyDescent="0.2">
      <c r="A72" s="170">
        <v>25</v>
      </c>
      <c r="B72" s="171" t="s">
        <v>171</v>
      </c>
      <c r="C72" s="172" t="s">
        <v>172</v>
      </c>
      <c r="D72" s="173" t="s">
        <v>85</v>
      </c>
      <c r="E72" s="174">
        <v>5.0430000000000001</v>
      </c>
      <c r="F72" s="207">
        <v>0</v>
      </c>
      <c r="G72" s="175">
        <f>E72*F72</f>
        <v>0</v>
      </c>
      <c r="O72" s="169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6">
        <v>1</v>
      </c>
      <c r="CB72" s="176">
        <v>1</v>
      </c>
      <c r="CZ72" s="145">
        <v>6.7000000000000002E-4</v>
      </c>
    </row>
    <row r="73" spans="1:104" x14ac:dyDescent="0.2">
      <c r="A73" s="177"/>
      <c r="B73" s="179"/>
      <c r="C73" s="228" t="s">
        <v>173</v>
      </c>
      <c r="D73" s="229"/>
      <c r="E73" s="180">
        <v>5.0430000000000001</v>
      </c>
      <c r="F73" s="181"/>
      <c r="G73" s="182"/>
      <c r="M73" s="178" t="s">
        <v>173</v>
      </c>
      <c r="O73" s="169"/>
    </row>
    <row r="74" spans="1:104" ht="22.5" x14ac:dyDescent="0.2">
      <c r="A74" s="170">
        <v>26</v>
      </c>
      <c r="B74" s="171" t="s">
        <v>174</v>
      </c>
      <c r="C74" s="172" t="s">
        <v>175</v>
      </c>
      <c r="D74" s="173" t="s">
        <v>85</v>
      </c>
      <c r="E74" s="174">
        <v>3.5</v>
      </c>
      <c r="F74" s="207">
        <v>0</v>
      </c>
      <c r="G74" s="175">
        <f>E74*F74</f>
        <v>0</v>
      </c>
      <c r="O74" s="169">
        <v>2</v>
      </c>
      <c r="AA74" s="145">
        <v>1</v>
      </c>
      <c r="AB74" s="145">
        <v>1</v>
      </c>
      <c r="AC74" s="145">
        <v>1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6">
        <v>1</v>
      </c>
      <c r="CB74" s="176">
        <v>1</v>
      </c>
      <c r="CZ74" s="145">
        <v>0</v>
      </c>
    </row>
    <row r="75" spans="1:104" x14ac:dyDescent="0.2">
      <c r="A75" s="177"/>
      <c r="B75" s="179"/>
      <c r="C75" s="228" t="s">
        <v>176</v>
      </c>
      <c r="D75" s="229"/>
      <c r="E75" s="180">
        <v>3.5</v>
      </c>
      <c r="F75" s="181"/>
      <c r="G75" s="182"/>
      <c r="M75" s="178" t="s">
        <v>176</v>
      </c>
      <c r="O75" s="169"/>
    </row>
    <row r="76" spans="1:104" x14ac:dyDescent="0.2">
      <c r="A76" s="170">
        <v>27</v>
      </c>
      <c r="B76" s="171" t="s">
        <v>177</v>
      </c>
      <c r="C76" s="172" t="s">
        <v>178</v>
      </c>
      <c r="D76" s="173" t="s">
        <v>134</v>
      </c>
      <c r="E76" s="174">
        <v>4</v>
      </c>
      <c r="F76" s="207">
        <v>0</v>
      </c>
      <c r="G76" s="175">
        <f>E76*F76</f>
        <v>0</v>
      </c>
      <c r="O76" s="169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6">
        <v>1</v>
      </c>
      <c r="CB76" s="176">
        <v>1</v>
      </c>
      <c r="CZ76" s="145">
        <v>0</v>
      </c>
    </row>
    <row r="77" spans="1:104" x14ac:dyDescent="0.2">
      <c r="A77" s="170">
        <v>28</v>
      </c>
      <c r="B77" s="171" t="s">
        <v>179</v>
      </c>
      <c r="C77" s="172" t="s">
        <v>180</v>
      </c>
      <c r="D77" s="173" t="s">
        <v>85</v>
      </c>
      <c r="E77" s="174">
        <v>1.1819999999999999</v>
      </c>
      <c r="F77" s="207">
        <v>0</v>
      </c>
      <c r="G77" s="175">
        <f>E77*F77</f>
        <v>0</v>
      </c>
      <c r="O77" s="169">
        <v>2</v>
      </c>
      <c r="AA77" s="145">
        <v>1</v>
      </c>
      <c r="AB77" s="145">
        <v>1</v>
      </c>
      <c r="AC77" s="145">
        <v>1</v>
      </c>
      <c r="AZ77" s="145">
        <v>1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6">
        <v>1</v>
      </c>
      <c r="CB77" s="176">
        <v>1</v>
      </c>
      <c r="CZ77" s="145">
        <v>1.17E-3</v>
      </c>
    </row>
    <row r="78" spans="1:104" x14ac:dyDescent="0.2">
      <c r="A78" s="177"/>
      <c r="B78" s="179"/>
      <c r="C78" s="228" t="s">
        <v>181</v>
      </c>
      <c r="D78" s="229"/>
      <c r="E78" s="180">
        <v>1.1819999999999999</v>
      </c>
      <c r="F78" s="181"/>
      <c r="G78" s="182"/>
      <c r="M78" s="178" t="s">
        <v>181</v>
      </c>
      <c r="O78" s="169"/>
    </row>
    <row r="79" spans="1:104" x14ac:dyDescent="0.2">
      <c r="A79" s="170">
        <v>29</v>
      </c>
      <c r="B79" s="171" t="s">
        <v>182</v>
      </c>
      <c r="C79" s="172" t="s">
        <v>183</v>
      </c>
      <c r="D79" s="173" t="s">
        <v>85</v>
      </c>
      <c r="E79" s="174">
        <v>2.8565</v>
      </c>
      <c r="F79" s="207">
        <v>0</v>
      </c>
      <c r="G79" s="175">
        <f>E79*F79</f>
        <v>0</v>
      </c>
      <c r="O79" s="169">
        <v>2</v>
      </c>
      <c r="AA79" s="145">
        <v>1</v>
      </c>
      <c r="AB79" s="145">
        <v>1</v>
      </c>
      <c r="AC79" s="145">
        <v>1</v>
      </c>
      <c r="AZ79" s="145">
        <v>1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6">
        <v>1</v>
      </c>
      <c r="CB79" s="176">
        <v>1</v>
      </c>
      <c r="CZ79" s="145">
        <v>1E-3</v>
      </c>
    </row>
    <row r="80" spans="1:104" x14ac:dyDescent="0.2">
      <c r="A80" s="177"/>
      <c r="B80" s="179"/>
      <c r="C80" s="228" t="s">
        <v>184</v>
      </c>
      <c r="D80" s="229"/>
      <c r="E80" s="180">
        <v>2.8565</v>
      </c>
      <c r="F80" s="181"/>
      <c r="G80" s="182"/>
      <c r="M80" s="178" t="s">
        <v>184</v>
      </c>
      <c r="O80" s="169"/>
    </row>
    <row r="81" spans="1:104" x14ac:dyDescent="0.2">
      <c r="A81" s="170">
        <v>30</v>
      </c>
      <c r="B81" s="171" t="s">
        <v>185</v>
      </c>
      <c r="C81" s="172" t="s">
        <v>186</v>
      </c>
      <c r="D81" s="173" t="s">
        <v>85</v>
      </c>
      <c r="E81" s="174">
        <v>14.84</v>
      </c>
      <c r="F81" s="207">
        <v>0</v>
      </c>
      <c r="G81" s="175">
        <f>E81*F81</f>
        <v>0</v>
      </c>
      <c r="O81" s="169">
        <v>2</v>
      </c>
      <c r="AA81" s="145">
        <v>1</v>
      </c>
      <c r="AB81" s="145">
        <v>1</v>
      </c>
      <c r="AC81" s="145">
        <v>1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6">
        <v>1</v>
      </c>
      <c r="CB81" s="176">
        <v>1</v>
      </c>
      <c r="CZ81" s="145">
        <v>0</v>
      </c>
    </row>
    <row r="82" spans="1:104" x14ac:dyDescent="0.2">
      <c r="A82" s="177"/>
      <c r="B82" s="179"/>
      <c r="C82" s="228" t="s">
        <v>187</v>
      </c>
      <c r="D82" s="229"/>
      <c r="E82" s="180">
        <v>0.84</v>
      </c>
      <c r="F82" s="181"/>
      <c r="G82" s="182"/>
      <c r="M82" s="178" t="s">
        <v>187</v>
      </c>
      <c r="O82" s="169"/>
    </row>
    <row r="83" spans="1:104" x14ac:dyDescent="0.2">
      <c r="A83" s="177"/>
      <c r="B83" s="179"/>
      <c r="C83" s="228" t="s">
        <v>188</v>
      </c>
      <c r="D83" s="229"/>
      <c r="E83" s="180">
        <v>14</v>
      </c>
      <c r="F83" s="181"/>
      <c r="G83" s="182"/>
      <c r="M83" s="178" t="s">
        <v>188</v>
      </c>
      <c r="O83" s="169"/>
    </row>
    <row r="84" spans="1:104" ht="22.5" x14ac:dyDescent="0.2">
      <c r="A84" s="170">
        <v>31</v>
      </c>
      <c r="B84" s="171" t="s">
        <v>189</v>
      </c>
      <c r="C84" s="172" t="s">
        <v>190</v>
      </c>
      <c r="D84" s="173" t="s">
        <v>90</v>
      </c>
      <c r="E84" s="174">
        <v>3</v>
      </c>
      <c r="F84" s="207">
        <v>0</v>
      </c>
      <c r="G84" s="175">
        <f>E84*F84</f>
        <v>0</v>
      </c>
      <c r="O84" s="169">
        <v>2</v>
      </c>
      <c r="AA84" s="145">
        <v>12</v>
      </c>
      <c r="AB84" s="145">
        <v>0</v>
      </c>
      <c r="AC84" s="145">
        <v>6</v>
      </c>
      <c r="AZ84" s="145">
        <v>1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6">
        <v>12</v>
      </c>
      <c r="CB84" s="176">
        <v>0</v>
      </c>
      <c r="CZ84" s="145">
        <v>4.8999999999999998E-4</v>
      </c>
    </row>
    <row r="85" spans="1:104" x14ac:dyDescent="0.2">
      <c r="A85" s="177"/>
      <c r="B85" s="179"/>
      <c r="C85" s="228" t="s">
        <v>191</v>
      </c>
      <c r="D85" s="229"/>
      <c r="E85" s="180">
        <v>3</v>
      </c>
      <c r="F85" s="181"/>
      <c r="G85" s="182"/>
      <c r="M85" s="178" t="s">
        <v>191</v>
      </c>
      <c r="O85" s="169"/>
    </row>
    <row r="86" spans="1:104" ht="22.5" x14ac:dyDescent="0.2">
      <c r="A86" s="170">
        <v>32</v>
      </c>
      <c r="B86" s="171" t="s">
        <v>192</v>
      </c>
      <c r="C86" s="172" t="s">
        <v>193</v>
      </c>
      <c r="D86" s="173" t="s">
        <v>90</v>
      </c>
      <c r="E86" s="174">
        <v>4</v>
      </c>
      <c r="F86" s="207">
        <v>0</v>
      </c>
      <c r="G86" s="175">
        <f>E86*F86</f>
        <v>0</v>
      </c>
      <c r="O86" s="169">
        <v>2</v>
      </c>
      <c r="AA86" s="145">
        <v>12</v>
      </c>
      <c r="AB86" s="145">
        <v>0</v>
      </c>
      <c r="AC86" s="145">
        <v>7</v>
      </c>
      <c r="AZ86" s="145">
        <v>1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6">
        <v>12</v>
      </c>
      <c r="CB86" s="176">
        <v>0</v>
      </c>
      <c r="CZ86" s="145">
        <v>4.8999999999999998E-4</v>
      </c>
    </row>
    <row r="87" spans="1:104" x14ac:dyDescent="0.2">
      <c r="A87" s="170">
        <v>33</v>
      </c>
      <c r="B87" s="171" t="s">
        <v>194</v>
      </c>
      <c r="C87" s="172" t="s">
        <v>195</v>
      </c>
      <c r="D87" s="173" t="s">
        <v>134</v>
      </c>
      <c r="E87" s="174">
        <v>1</v>
      </c>
      <c r="F87" s="207">
        <v>0</v>
      </c>
      <c r="G87" s="175">
        <f>E87*F87</f>
        <v>0</v>
      </c>
      <c r="O87" s="169">
        <v>2</v>
      </c>
      <c r="AA87" s="145">
        <v>12</v>
      </c>
      <c r="AB87" s="145">
        <v>0</v>
      </c>
      <c r="AC87" s="145">
        <v>8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6">
        <v>12</v>
      </c>
      <c r="CB87" s="176">
        <v>0</v>
      </c>
      <c r="CZ87" s="145">
        <v>0</v>
      </c>
    </row>
    <row r="88" spans="1:104" x14ac:dyDescent="0.2">
      <c r="A88" s="170">
        <v>34</v>
      </c>
      <c r="B88" s="171" t="s">
        <v>196</v>
      </c>
      <c r="C88" s="172" t="s">
        <v>197</v>
      </c>
      <c r="D88" s="173" t="s">
        <v>134</v>
      </c>
      <c r="E88" s="174">
        <v>1</v>
      </c>
      <c r="F88" s="207">
        <v>0</v>
      </c>
      <c r="G88" s="175">
        <f>E88*F88</f>
        <v>0</v>
      </c>
      <c r="O88" s="169">
        <v>2</v>
      </c>
      <c r="AA88" s="145">
        <v>12</v>
      </c>
      <c r="AB88" s="145">
        <v>0</v>
      </c>
      <c r="AC88" s="145">
        <v>9</v>
      </c>
      <c r="AZ88" s="145">
        <v>1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6">
        <v>12</v>
      </c>
      <c r="CB88" s="176">
        <v>0</v>
      </c>
      <c r="CZ88" s="145">
        <v>0</v>
      </c>
    </row>
    <row r="89" spans="1:104" x14ac:dyDescent="0.2">
      <c r="A89" s="170">
        <v>35</v>
      </c>
      <c r="B89" s="171" t="s">
        <v>198</v>
      </c>
      <c r="C89" s="172" t="s">
        <v>199</v>
      </c>
      <c r="D89" s="173" t="s">
        <v>134</v>
      </c>
      <c r="E89" s="174">
        <v>1</v>
      </c>
      <c r="F89" s="207">
        <v>0</v>
      </c>
      <c r="G89" s="175">
        <f>E89*F89</f>
        <v>0</v>
      </c>
      <c r="O89" s="169">
        <v>2</v>
      </c>
      <c r="AA89" s="145">
        <v>12</v>
      </c>
      <c r="AB89" s="145">
        <v>0</v>
      </c>
      <c r="AC89" s="145">
        <v>10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6">
        <v>12</v>
      </c>
      <c r="CB89" s="176">
        <v>0</v>
      </c>
      <c r="CZ89" s="145">
        <v>9.5E-4</v>
      </c>
    </row>
    <row r="90" spans="1:104" x14ac:dyDescent="0.2">
      <c r="A90" s="170">
        <v>36</v>
      </c>
      <c r="B90" s="171" t="s">
        <v>200</v>
      </c>
      <c r="C90" s="172" t="s">
        <v>201</v>
      </c>
      <c r="D90" s="173" t="s">
        <v>154</v>
      </c>
      <c r="E90" s="174">
        <v>1</v>
      </c>
      <c r="F90" s="207">
        <v>0</v>
      </c>
      <c r="G90" s="175">
        <f>E90*F90</f>
        <v>0</v>
      </c>
      <c r="O90" s="169">
        <v>2</v>
      </c>
      <c r="AA90" s="145">
        <v>12</v>
      </c>
      <c r="AB90" s="145">
        <v>0</v>
      </c>
      <c r="AC90" s="145">
        <v>11</v>
      </c>
      <c r="AZ90" s="145">
        <v>1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6">
        <v>12</v>
      </c>
      <c r="CB90" s="176">
        <v>0</v>
      </c>
      <c r="CZ90" s="145">
        <v>0</v>
      </c>
    </row>
    <row r="91" spans="1:104" x14ac:dyDescent="0.2">
      <c r="A91" s="183"/>
      <c r="B91" s="184" t="s">
        <v>74</v>
      </c>
      <c r="C91" s="185" t="str">
        <f>CONCATENATE(B65," ",C65)</f>
        <v>96 Bourání konstrukcí</v>
      </c>
      <c r="D91" s="186"/>
      <c r="E91" s="187"/>
      <c r="F91" s="188"/>
      <c r="G91" s="189">
        <f>SUM(G65:G90)</f>
        <v>0</v>
      </c>
      <c r="O91" s="169">
        <v>4</v>
      </c>
      <c r="BA91" s="190">
        <f>SUM(BA65:BA90)</f>
        <v>0</v>
      </c>
      <c r="BB91" s="190">
        <f>SUM(BB65:BB90)</f>
        <v>0</v>
      </c>
      <c r="BC91" s="190">
        <f>SUM(BC65:BC90)</f>
        <v>0</v>
      </c>
      <c r="BD91" s="190">
        <f>SUM(BD65:BD90)</f>
        <v>0</v>
      </c>
      <c r="BE91" s="190">
        <f>SUM(BE65:BE90)</f>
        <v>0</v>
      </c>
    </row>
    <row r="92" spans="1:104" x14ac:dyDescent="0.2">
      <c r="A92" s="162" t="s">
        <v>72</v>
      </c>
      <c r="B92" s="163" t="s">
        <v>202</v>
      </c>
      <c r="C92" s="164" t="s">
        <v>203</v>
      </c>
      <c r="D92" s="165"/>
      <c r="E92" s="166"/>
      <c r="F92" s="166"/>
      <c r="G92" s="167"/>
      <c r="H92" s="168"/>
      <c r="I92" s="168"/>
      <c r="O92" s="169">
        <v>1</v>
      </c>
    </row>
    <row r="93" spans="1:104" x14ac:dyDescent="0.2">
      <c r="A93" s="170">
        <v>37</v>
      </c>
      <c r="B93" s="171" t="s">
        <v>204</v>
      </c>
      <c r="C93" s="172" t="s">
        <v>205</v>
      </c>
      <c r="D93" s="173" t="s">
        <v>206</v>
      </c>
      <c r="E93" s="174">
        <v>4.6197543469999998</v>
      </c>
      <c r="F93" s="207">
        <v>0</v>
      </c>
      <c r="G93" s="175">
        <f>E93*F93</f>
        <v>0</v>
      </c>
      <c r="O93" s="169">
        <v>2</v>
      </c>
      <c r="AA93" s="145">
        <v>7</v>
      </c>
      <c r="AB93" s="145">
        <v>1</v>
      </c>
      <c r="AC93" s="145">
        <v>2</v>
      </c>
      <c r="AZ93" s="145">
        <v>1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6">
        <v>7</v>
      </c>
      <c r="CB93" s="176">
        <v>1</v>
      </c>
      <c r="CZ93" s="145">
        <v>0</v>
      </c>
    </row>
    <row r="94" spans="1:104" x14ac:dyDescent="0.2">
      <c r="A94" s="183"/>
      <c r="B94" s="184" t="s">
        <v>74</v>
      </c>
      <c r="C94" s="185" t="str">
        <f>CONCATENATE(B92," ",C92)</f>
        <v>99 Staveništní přesun hmot</v>
      </c>
      <c r="D94" s="186"/>
      <c r="E94" s="187"/>
      <c r="F94" s="188"/>
      <c r="G94" s="189">
        <f>SUM(G92:G93)</f>
        <v>0</v>
      </c>
      <c r="O94" s="169">
        <v>4</v>
      </c>
      <c r="BA94" s="190">
        <f>SUM(BA92:BA93)</f>
        <v>0</v>
      </c>
      <c r="BB94" s="190">
        <f>SUM(BB92:BB93)</f>
        <v>0</v>
      </c>
      <c r="BC94" s="190">
        <f>SUM(BC92:BC93)</f>
        <v>0</v>
      </c>
      <c r="BD94" s="190">
        <f>SUM(BD92:BD93)</f>
        <v>0</v>
      </c>
      <c r="BE94" s="190">
        <f>SUM(BE92:BE93)</f>
        <v>0</v>
      </c>
    </row>
    <row r="95" spans="1:104" x14ac:dyDescent="0.2">
      <c r="A95" s="162" t="s">
        <v>72</v>
      </c>
      <c r="B95" s="163" t="s">
        <v>207</v>
      </c>
      <c r="C95" s="164" t="s">
        <v>208</v>
      </c>
      <c r="D95" s="165"/>
      <c r="E95" s="166"/>
      <c r="F95" s="166"/>
      <c r="G95" s="167"/>
      <c r="H95" s="168"/>
      <c r="I95" s="168"/>
      <c r="O95" s="169">
        <v>1</v>
      </c>
    </row>
    <row r="96" spans="1:104" x14ac:dyDescent="0.2">
      <c r="A96" s="170">
        <v>38</v>
      </c>
      <c r="B96" s="171" t="s">
        <v>209</v>
      </c>
      <c r="C96" s="172" t="s">
        <v>210</v>
      </c>
      <c r="D96" s="173" t="s">
        <v>85</v>
      </c>
      <c r="E96" s="174">
        <v>9.0129000000000001</v>
      </c>
      <c r="F96" s="207">
        <v>0</v>
      </c>
      <c r="G96" s="175">
        <f>E96*F96</f>
        <v>0</v>
      </c>
      <c r="O96" s="169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6">
        <v>1</v>
      </c>
      <c r="CB96" s="176">
        <v>7</v>
      </c>
      <c r="CZ96" s="145">
        <v>1.5E-3</v>
      </c>
    </row>
    <row r="97" spans="1:104" x14ac:dyDescent="0.2">
      <c r="A97" s="177"/>
      <c r="B97" s="179"/>
      <c r="C97" s="228" t="s">
        <v>96</v>
      </c>
      <c r="D97" s="229"/>
      <c r="E97" s="180">
        <v>2.5354000000000001</v>
      </c>
      <c r="F97" s="181"/>
      <c r="G97" s="182"/>
      <c r="M97" s="178" t="s">
        <v>96</v>
      </c>
      <c r="O97" s="169"/>
    </row>
    <row r="98" spans="1:104" x14ac:dyDescent="0.2">
      <c r="A98" s="177"/>
      <c r="B98" s="179"/>
      <c r="C98" s="228" t="s">
        <v>211</v>
      </c>
      <c r="D98" s="229"/>
      <c r="E98" s="180">
        <v>0.85350000000000004</v>
      </c>
      <c r="F98" s="181"/>
      <c r="G98" s="182"/>
      <c r="M98" s="178" t="s">
        <v>211</v>
      </c>
      <c r="O98" s="169"/>
    </row>
    <row r="99" spans="1:104" x14ac:dyDescent="0.2">
      <c r="A99" s="177"/>
      <c r="B99" s="179"/>
      <c r="C99" s="228" t="s">
        <v>212</v>
      </c>
      <c r="D99" s="229"/>
      <c r="E99" s="180">
        <v>5.6239999999999997</v>
      </c>
      <c r="F99" s="181"/>
      <c r="G99" s="182"/>
      <c r="M99" s="178" t="s">
        <v>212</v>
      </c>
      <c r="O99" s="169"/>
    </row>
    <row r="100" spans="1:104" x14ac:dyDescent="0.2">
      <c r="A100" s="170">
        <v>39</v>
      </c>
      <c r="B100" s="171" t="s">
        <v>213</v>
      </c>
      <c r="C100" s="172" t="s">
        <v>214</v>
      </c>
      <c r="D100" s="173" t="s">
        <v>206</v>
      </c>
      <c r="E100" s="174">
        <v>1.3519349999999999E-2</v>
      </c>
      <c r="F100" s="207">
        <v>0</v>
      </c>
      <c r="G100" s="175">
        <f>E100*F100</f>
        <v>0</v>
      </c>
      <c r="O100" s="169">
        <v>2</v>
      </c>
      <c r="AA100" s="145">
        <v>7</v>
      </c>
      <c r="AB100" s="145">
        <v>1001</v>
      </c>
      <c r="AC100" s="145">
        <v>5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6">
        <v>7</v>
      </c>
      <c r="CB100" s="176">
        <v>1001</v>
      </c>
      <c r="CZ100" s="145">
        <v>0</v>
      </c>
    </row>
    <row r="101" spans="1:104" x14ac:dyDescent="0.2">
      <c r="A101" s="183"/>
      <c r="B101" s="184" t="s">
        <v>74</v>
      </c>
      <c r="C101" s="185" t="str">
        <f>CONCATENATE(B95," ",C95)</f>
        <v>711 Izolace proti vodě</v>
      </c>
      <c r="D101" s="186"/>
      <c r="E101" s="187"/>
      <c r="F101" s="188"/>
      <c r="G101" s="189">
        <f>SUM(G95:G100)</f>
        <v>0</v>
      </c>
      <c r="O101" s="169">
        <v>4</v>
      </c>
      <c r="BA101" s="190">
        <f>SUM(BA95:BA100)</f>
        <v>0</v>
      </c>
      <c r="BB101" s="190">
        <f>SUM(BB95:BB100)</f>
        <v>0</v>
      </c>
      <c r="BC101" s="190">
        <f>SUM(BC95:BC100)</f>
        <v>0</v>
      </c>
      <c r="BD101" s="190">
        <f>SUM(BD95:BD100)</f>
        <v>0</v>
      </c>
      <c r="BE101" s="190">
        <f>SUM(BE95:BE100)</f>
        <v>0</v>
      </c>
    </row>
    <row r="102" spans="1:104" x14ac:dyDescent="0.2">
      <c r="A102" s="162" t="s">
        <v>72</v>
      </c>
      <c r="B102" s="163" t="s">
        <v>215</v>
      </c>
      <c r="C102" s="164" t="s">
        <v>216</v>
      </c>
      <c r="D102" s="165"/>
      <c r="E102" s="166"/>
      <c r="F102" s="166"/>
      <c r="G102" s="167"/>
      <c r="H102" s="168"/>
      <c r="I102" s="168"/>
      <c r="O102" s="169">
        <v>1</v>
      </c>
    </row>
    <row r="103" spans="1:104" x14ac:dyDescent="0.2">
      <c r="A103" s="170">
        <v>40</v>
      </c>
      <c r="B103" s="171" t="s">
        <v>217</v>
      </c>
      <c r="C103" s="172" t="s">
        <v>218</v>
      </c>
      <c r="D103" s="173" t="s">
        <v>90</v>
      </c>
      <c r="E103" s="174">
        <v>26</v>
      </c>
      <c r="F103" s="207">
        <v>0</v>
      </c>
      <c r="G103" s="175">
        <f>E103*F103</f>
        <v>0</v>
      </c>
      <c r="O103" s="169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6">
        <v>1</v>
      </c>
      <c r="CB103" s="176">
        <v>7</v>
      </c>
      <c r="CZ103" s="145">
        <v>0</v>
      </c>
    </row>
    <row r="104" spans="1:104" x14ac:dyDescent="0.2">
      <c r="A104" s="177"/>
      <c r="B104" s="179"/>
      <c r="C104" s="228" t="s">
        <v>219</v>
      </c>
      <c r="D104" s="229"/>
      <c r="E104" s="180">
        <v>24</v>
      </c>
      <c r="F104" s="181"/>
      <c r="G104" s="182"/>
      <c r="M104" s="178" t="s">
        <v>219</v>
      </c>
      <c r="O104" s="169"/>
    </row>
    <row r="105" spans="1:104" x14ac:dyDescent="0.2">
      <c r="A105" s="177"/>
      <c r="B105" s="179"/>
      <c r="C105" s="228" t="s">
        <v>220</v>
      </c>
      <c r="D105" s="229"/>
      <c r="E105" s="180">
        <v>2</v>
      </c>
      <c r="F105" s="181"/>
      <c r="G105" s="182"/>
      <c r="M105" s="178">
        <v>2</v>
      </c>
      <c r="O105" s="169"/>
    </row>
    <row r="106" spans="1:104" x14ac:dyDescent="0.2">
      <c r="A106" s="170">
        <v>41</v>
      </c>
      <c r="B106" s="171" t="s">
        <v>221</v>
      </c>
      <c r="C106" s="172" t="s">
        <v>222</v>
      </c>
      <c r="D106" s="173" t="s">
        <v>90</v>
      </c>
      <c r="E106" s="174">
        <v>24</v>
      </c>
      <c r="F106" s="207">
        <v>0</v>
      </c>
      <c r="G106" s="175">
        <f>E106*F106</f>
        <v>0</v>
      </c>
      <c r="O106" s="169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6">
        <v>1</v>
      </c>
      <c r="CB106" s="176">
        <v>7</v>
      </c>
      <c r="CZ106" s="145">
        <v>0</v>
      </c>
    </row>
    <row r="107" spans="1:104" x14ac:dyDescent="0.2">
      <c r="A107" s="177"/>
      <c r="B107" s="179"/>
      <c r="C107" s="228" t="s">
        <v>223</v>
      </c>
      <c r="D107" s="229"/>
      <c r="E107" s="180">
        <v>24</v>
      </c>
      <c r="F107" s="181"/>
      <c r="G107" s="182"/>
      <c r="M107" s="178" t="s">
        <v>223</v>
      </c>
      <c r="O107" s="169"/>
    </row>
    <row r="108" spans="1:104" x14ac:dyDescent="0.2">
      <c r="A108" s="170">
        <v>42</v>
      </c>
      <c r="B108" s="171" t="s">
        <v>224</v>
      </c>
      <c r="C108" s="172" t="s">
        <v>225</v>
      </c>
      <c r="D108" s="173" t="s">
        <v>154</v>
      </c>
      <c r="E108" s="174">
        <v>1</v>
      </c>
      <c r="F108" s="207">
        <v>0</v>
      </c>
      <c r="G108" s="175">
        <f>E108*F108</f>
        <v>0</v>
      </c>
      <c r="O108" s="169">
        <v>2</v>
      </c>
      <c r="AA108" s="145">
        <v>12</v>
      </c>
      <c r="AB108" s="145">
        <v>0</v>
      </c>
      <c r="AC108" s="145">
        <v>12</v>
      </c>
      <c r="AZ108" s="145">
        <v>2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6">
        <v>12</v>
      </c>
      <c r="CB108" s="176">
        <v>0</v>
      </c>
      <c r="CZ108" s="145">
        <v>0</v>
      </c>
    </row>
    <row r="109" spans="1:104" x14ac:dyDescent="0.2">
      <c r="A109" s="170">
        <v>43</v>
      </c>
      <c r="B109" s="171" t="s">
        <v>226</v>
      </c>
      <c r="C109" s="172" t="s">
        <v>227</v>
      </c>
      <c r="D109" s="173" t="s">
        <v>90</v>
      </c>
      <c r="E109" s="174">
        <v>24</v>
      </c>
      <c r="F109" s="207">
        <v>0</v>
      </c>
      <c r="G109" s="175">
        <f>E109*F109</f>
        <v>0</v>
      </c>
      <c r="O109" s="169">
        <v>2</v>
      </c>
      <c r="AA109" s="145">
        <v>12</v>
      </c>
      <c r="AB109" s="145">
        <v>0</v>
      </c>
      <c r="AC109" s="145">
        <v>13</v>
      </c>
      <c r="AZ109" s="145">
        <v>2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6">
        <v>12</v>
      </c>
      <c r="CB109" s="176">
        <v>0</v>
      </c>
      <c r="CZ109" s="145">
        <v>4.6999999999999999E-4</v>
      </c>
    </row>
    <row r="110" spans="1:104" x14ac:dyDescent="0.2">
      <c r="A110" s="177"/>
      <c r="B110" s="179"/>
      <c r="C110" s="228" t="s">
        <v>219</v>
      </c>
      <c r="D110" s="229"/>
      <c r="E110" s="180">
        <v>24</v>
      </c>
      <c r="F110" s="181"/>
      <c r="G110" s="182"/>
      <c r="M110" s="178" t="s">
        <v>219</v>
      </c>
      <c r="O110" s="169"/>
    </row>
    <row r="111" spans="1:104" x14ac:dyDescent="0.2">
      <c r="A111" s="170">
        <v>44</v>
      </c>
      <c r="B111" s="171" t="s">
        <v>228</v>
      </c>
      <c r="C111" s="172" t="s">
        <v>229</v>
      </c>
      <c r="D111" s="173" t="s">
        <v>90</v>
      </c>
      <c r="E111" s="174">
        <v>2</v>
      </c>
      <c r="F111" s="207">
        <v>0</v>
      </c>
      <c r="G111" s="175">
        <f>E111*F111</f>
        <v>0</v>
      </c>
      <c r="O111" s="169">
        <v>2</v>
      </c>
      <c r="AA111" s="145">
        <v>12</v>
      </c>
      <c r="AB111" s="145">
        <v>0</v>
      </c>
      <c r="AC111" s="145">
        <v>14</v>
      </c>
      <c r="AZ111" s="145">
        <v>2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6">
        <v>12</v>
      </c>
      <c r="CB111" s="176">
        <v>0</v>
      </c>
      <c r="CZ111" s="145">
        <v>1.31E-3</v>
      </c>
    </row>
    <row r="112" spans="1:104" x14ac:dyDescent="0.2">
      <c r="A112" s="177"/>
      <c r="B112" s="179"/>
      <c r="C112" s="228" t="s">
        <v>230</v>
      </c>
      <c r="D112" s="229"/>
      <c r="E112" s="180">
        <v>2</v>
      </c>
      <c r="F112" s="181"/>
      <c r="G112" s="182"/>
      <c r="M112" s="178" t="s">
        <v>230</v>
      </c>
      <c r="O112" s="169"/>
    </row>
    <row r="113" spans="1:104" ht="22.5" x14ac:dyDescent="0.2">
      <c r="A113" s="170">
        <v>45</v>
      </c>
      <c r="B113" s="171" t="s">
        <v>231</v>
      </c>
      <c r="C113" s="172" t="s">
        <v>232</v>
      </c>
      <c r="D113" s="173" t="s">
        <v>90</v>
      </c>
      <c r="E113" s="174">
        <v>24</v>
      </c>
      <c r="F113" s="207">
        <v>0</v>
      </c>
      <c r="G113" s="175">
        <f>E113*F113</f>
        <v>0</v>
      </c>
      <c r="O113" s="169">
        <v>2</v>
      </c>
      <c r="AA113" s="145">
        <v>12</v>
      </c>
      <c r="AB113" s="145">
        <v>0</v>
      </c>
      <c r="AC113" s="145">
        <v>15</v>
      </c>
      <c r="AZ113" s="145">
        <v>2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6">
        <v>12</v>
      </c>
      <c r="CB113" s="176">
        <v>0</v>
      </c>
      <c r="CZ113" s="145">
        <v>7.9000000000000001E-4</v>
      </c>
    </row>
    <row r="114" spans="1:104" x14ac:dyDescent="0.2">
      <c r="A114" s="177"/>
      <c r="B114" s="179"/>
      <c r="C114" s="228" t="s">
        <v>219</v>
      </c>
      <c r="D114" s="229"/>
      <c r="E114" s="180">
        <v>24</v>
      </c>
      <c r="F114" s="181"/>
      <c r="G114" s="182"/>
      <c r="M114" s="178" t="s">
        <v>219</v>
      </c>
      <c r="O114" s="169"/>
    </row>
    <row r="115" spans="1:104" x14ac:dyDescent="0.2">
      <c r="A115" s="170">
        <v>46</v>
      </c>
      <c r="B115" s="171" t="s">
        <v>233</v>
      </c>
      <c r="C115" s="172" t="s">
        <v>234</v>
      </c>
      <c r="D115" s="173" t="s">
        <v>61</v>
      </c>
      <c r="E115" s="174">
        <f>SUM(G103:G114)/100</f>
        <v>0</v>
      </c>
      <c r="F115" s="207">
        <v>0</v>
      </c>
      <c r="G115" s="175">
        <f>E115*F115</f>
        <v>0</v>
      </c>
      <c r="O115" s="169">
        <v>2</v>
      </c>
      <c r="AA115" s="145">
        <v>7</v>
      </c>
      <c r="AB115" s="145">
        <v>1002</v>
      </c>
      <c r="AC115" s="145">
        <v>5</v>
      </c>
      <c r="AZ115" s="145">
        <v>2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6">
        <v>7</v>
      </c>
      <c r="CB115" s="176">
        <v>1002</v>
      </c>
      <c r="CZ115" s="145">
        <v>0</v>
      </c>
    </row>
    <row r="116" spans="1:104" x14ac:dyDescent="0.2">
      <c r="A116" s="183"/>
      <c r="B116" s="184" t="s">
        <v>74</v>
      </c>
      <c r="C116" s="185" t="str">
        <f>CONCATENATE(B102," ",C102)</f>
        <v>720 Zdravotechnická instalace</v>
      </c>
      <c r="D116" s="186"/>
      <c r="E116" s="187"/>
      <c r="F116" s="188"/>
      <c r="G116" s="189">
        <f>SUM(G102:G115)</f>
        <v>0</v>
      </c>
      <c r="O116" s="169">
        <v>4</v>
      </c>
      <c r="BA116" s="190">
        <f>SUM(BA102:BA115)</f>
        <v>0</v>
      </c>
      <c r="BB116" s="190">
        <f>SUM(BB102:BB115)</f>
        <v>0</v>
      </c>
      <c r="BC116" s="190">
        <f>SUM(BC102:BC115)</f>
        <v>0</v>
      </c>
      <c r="BD116" s="190">
        <f>SUM(BD102:BD115)</f>
        <v>0</v>
      </c>
      <c r="BE116" s="190">
        <f>SUM(BE102:BE115)</f>
        <v>0</v>
      </c>
    </row>
    <row r="117" spans="1:104" x14ac:dyDescent="0.2">
      <c r="A117" s="162" t="s">
        <v>72</v>
      </c>
      <c r="B117" s="163" t="s">
        <v>235</v>
      </c>
      <c r="C117" s="164" t="s">
        <v>236</v>
      </c>
      <c r="D117" s="165"/>
      <c r="E117" s="166"/>
      <c r="F117" s="166"/>
      <c r="G117" s="167"/>
      <c r="H117" s="168"/>
      <c r="I117" s="168"/>
      <c r="O117" s="169">
        <v>1</v>
      </c>
    </row>
    <row r="118" spans="1:104" ht="22.5" x14ac:dyDescent="0.2">
      <c r="A118" s="170">
        <v>47</v>
      </c>
      <c r="B118" s="171" t="s">
        <v>237</v>
      </c>
      <c r="C118" s="172" t="s">
        <v>238</v>
      </c>
      <c r="D118" s="173" t="s">
        <v>162</v>
      </c>
      <c r="E118" s="174">
        <v>1</v>
      </c>
      <c r="F118" s="207">
        <v>0</v>
      </c>
      <c r="G118" s="175">
        <f t="shared" ref="G118:G131" si="0">E118*F118</f>
        <v>0</v>
      </c>
      <c r="O118" s="169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 t="shared" ref="BA118:BA131" si="1">IF(AZ118=1,G118,0)</f>
        <v>0</v>
      </c>
      <c r="BB118" s="145">
        <f t="shared" ref="BB118:BB131" si="2">IF(AZ118=2,G118,0)</f>
        <v>0</v>
      </c>
      <c r="BC118" s="145">
        <f t="shared" ref="BC118:BC131" si="3">IF(AZ118=3,G118,0)</f>
        <v>0</v>
      </c>
      <c r="BD118" s="145">
        <f t="shared" ref="BD118:BD131" si="4">IF(AZ118=4,G118,0)</f>
        <v>0</v>
      </c>
      <c r="BE118" s="145">
        <f t="shared" ref="BE118:BE131" si="5">IF(AZ118=5,G118,0)</f>
        <v>0</v>
      </c>
      <c r="CA118" s="176">
        <v>1</v>
      </c>
      <c r="CB118" s="176">
        <v>7</v>
      </c>
      <c r="CZ118" s="145">
        <v>1.7590000000000001E-2</v>
      </c>
    </row>
    <row r="119" spans="1:104" x14ac:dyDescent="0.2">
      <c r="A119" s="170">
        <v>48</v>
      </c>
      <c r="B119" s="171" t="s">
        <v>239</v>
      </c>
      <c r="C119" s="172" t="s">
        <v>240</v>
      </c>
      <c r="D119" s="173" t="s">
        <v>134</v>
      </c>
      <c r="E119" s="174">
        <v>1</v>
      </c>
      <c r="F119" s="207">
        <v>0</v>
      </c>
      <c r="G119" s="175">
        <f t="shared" si="0"/>
        <v>0</v>
      </c>
      <c r="O119" s="169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 t="shared" si="1"/>
        <v>0</v>
      </c>
      <c r="BB119" s="145">
        <f t="shared" si="2"/>
        <v>0</v>
      </c>
      <c r="BC119" s="145">
        <f t="shared" si="3"/>
        <v>0</v>
      </c>
      <c r="BD119" s="145">
        <f t="shared" si="4"/>
        <v>0</v>
      </c>
      <c r="BE119" s="145">
        <f t="shared" si="5"/>
        <v>0</v>
      </c>
      <c r="CA119" s="176">
        <v>1</v>
      </c>
      <c r="CB119" s="176">
        <v>7</v>
      </c>
      <c r="CZ119" s="145">
        <v>2.0000000000000002E-5</v>
      </c>
    </row>
    <row r="120" spans="1:104" x14ac:dyDescent="0.2">
      <c r="A120" s="170">
        <v>49</v>
      </c>
      <c r="B120" s="171" t="s">
        <v>241</v>
      </c>
      <c r="C120" s="172" t="s">
        <v>242</v>
      </c>
      <c r="D120" s="173" t="s">
        <v>134</v>
      </c>
      <c r="E120" s="174">
        <v>1</v>
      </c>
      <c r="F120" s="207">
        <v>0</v>
      </c>
      <c r="G120" s="175">
        <f t="shared" si="0"/>
        <v>0</v>
      </c>
      <c r="O120" s="169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 t="shared" si="1"/>
        <v>0</v>
      </c>
      <c r="BB120" s="145">
        <f t="shared" si="2"/>
        <v>0</v>
      </c>
      <c r="BC120" s="145">
        <f t="shared" si="3"/>
        <v>0</v>
      </c>
      <c r="BD120" s="145">
        <f t="shared" si="4"/>
        <v>0</v>
      </c>
      <c r="BE120" s="145">
        <f t="shared" si="5"/>
        <v>0</v>
      </c>
      <c r="CA120" s="176">
        <v>1</v>
      </c>
      <c r="CB120" s="176">
        <v>7</v>
      </c>
      <c r="CZ120" s="145">
        <v>8.0000000000000004E-4</v>
      </c>
    </row>
    <row r="121" spans="1:104" x14ac:dyDescent="0.2">
      <c r="A121" s="170">
        <v>50</v>
      </c>
      <c r="B121" s="171" t="s">
        <v>243</v>
      </c>
      <c r="C121" s="172" t="s">
        <v>244</v>
      </c>
      <c r="D121" s="173" t="s">
        <v>162</v>
      </c>
      <c r="E121" s="174">
        <v>1</v>
      </c>
      <c r="F121" s="207">
        <v>0</v>
      </c>
      <c r="G121" s="175">
        <f t="shared" si="0"/>
        <v>0</v>
      </c>
      <c r="O121" s="169">
        <v>2</v>
      </c>
      <c r="AA121" s="145">
        <v>1</v>
      </c>
      <c r="AB121" s="145">
        <v>7</v>
      </c>
      <c r="AC121" s="145">
        <v>7</v>
      </c>
      <c r="AZ121" s="145">
        <v>2</v>
      </c>
      <c r="BA121" s="145">
        <f t="shared" si="1"/>
        <v>0</v>
      </c>
      <c r="BB121" s="145">
        <f t="shared" si="2"/>
        <v>0</v>
      </c>
      <c r="BC121" s="145">
        <f t="shared" si="3"/>
        <v>0</v>
      </c>
      <c r="BD121" s="145">
        <f t="shared" si="4"/>
        <v>0</v>
      </c>
      <c r="BE121" s="145">
        <f t="shared" si="5"/>
        <v>0</v>
      </c>
      <c r="CA121" s="176">
        <v>1</v>
      </c>
      <c r="CB121" s="176">
        <v>7</v>
      </c>
      <c r="CZ121" s="145">
        <v>1.2999999999999999E-2</v>
      </c>
    </row>
    <row r="122" spans="1:104" x14ac:dyDescent="0.2">
      <c r="A122" s="170">
        <v>51</v>
      </c>
      <c r="B122" s="171" t="s">
        <v>245</v>
      </c>
      <c r="C122" s="172" t="s">
        <v>246</v>
      </c>
      <c r="D122" s="173" t="s">
        <v>162</v>
      </c>
      <c r="E122" s="174">
        <v>1</v>
      </c>
      <c r="F122" s="207">
        <v>0</v>
      </c>
      <c r="G122" s="175">
        <f t="shared" si="0"/>
        <v>0</v>
      </c>
      <c r="O122" s="169">
        <v>2</v>
      </c>
      <c r="AA122" s="145">
        <v>1</v>
      </c>
      <c r="AB122" s="145">
        <v>7</v>
      </c>
      <c r="AC122" s="145">
        <v>7</v>
      </c>
      <c r="AZ122" s="145">
        <v>2</v>
      </c>
      <c r="BA122" s="145">
        <f t="shared" si="1"/>
        <v>0</v>
      </c>
      <c r="BB122" s="145">
        <f t="shared" si="2"/>
        <v>0</v>
      </c>
      <c r="BC122" s="145">
        <f t="shared" si="3"/>
        <v>0</v>
      </c>
      <c r="BD122" s="145">
        <f t="shared" si="4"/>
        <v>0</v>
      </c>
      <c r="BE122" s="145">
        <f t="shared" si="5"/>
        <v>0</v>
      </c>
      <c r="CA122" s="176">
        <v>1</v>
      </c>
      <c r="CB122" s="176">
        <v>7</v>
      </c>
      <c r="CZ122" s="145">
        <v>1.7999999999999999E-2</v>
      </c>
    </row>
    <row r="123" spans="1:104" x14ac:dyDescent="0.2">
      <c r="A123" s="170">
        <v>52</v>
      </c>
      <c r="B123" s="171" t="s">
        <v>247</v>
      </c>
      <c r="C123" s="172" t="s">
        <v>248</v>
      </c>
      <c r="D123" s="173" t="s">
        <v>154</v>
      </c>
      <c r="E123" s="174">
        <v>1</v>
      </c>
      <c r="F123" s="207">
        <v>0</v>
      </c>
      <c r="G123" s="175">
        <f t="shared" si="0"/>
        <v>0</v>
      </c>
      <c r="O123" s="169">
        <v>2</v>
      </c>
      <c r="AA123" s="145">
        <v>12</v>
      </c>
      <c r="AB123" s="145">
        <v>0</v>
      </c>
      <c r="AC123" s="145">
        <v>16</v>
      </c>
      <c r="AZ123" s="145">
        <v>2</v>
      </c>
      <c r="BA123" s="145">
        <f t="shared" si="1"/>
        <v>0</v>
      </c>
      <c r="BB123" s="145">
        <f t="shared" si="2"/>
        <v>0</v>
      </c>
      <c r="BC123" s="145">
        <f t="shared" si="3"/>
        <v>0</v>
      </c>
      <c r="BD123" s="145">
        <f t="shared" si="4"/>
        <v>0</v>
      </c>
      <c r="BE123" s="145">
        <f t="shared" si="5"/>
        <v>0</v>
      </c>
      <c r="CA123" s="176">
        <v>12</v>
      </c>
      <c r="CB123" s="176">
        <v>0</v>
      </c>
      <c r="CZ123" s="145">
        <v>0</v>
      </c>
    </row>
    <row r="124" spans="1:104" ht="22.5" x14ac:dyDescent="0.2">
      <c r="A124" s="170">
        <v>53</v>
      </c>
      <c r="B124" s="171" t="s">
        <v>249</v>
      </c>
      <c r="C124" s="172" t="s">
        <v>250</v>
      </c>
      <c r="D124" s="173" t="s">
        <v>134</v>
      </c>
      <c r="E124" s="174">
        <v>1</v>
      </c>
      <c r="F124" s="207">
        <v>0</v>
      </c>
      <c r="G124" s="175">
        <f t="shared" si="0"/>
        <v>0</v>
      </c>
      <c r="O124" s="169">
        <v>2</v>
      </c>
      <c r="AA124" s="145">
        <v>12</v>
      </c>
      <c r="AB124" s="145">
        <v>0</v>
      </c>
      <c r="AC124" s="145">
        <v>17</v>
      </c>
      <c r="AZ124" s="145">
        <v>2</v>
      </c>
      <c r="BA124" s="145">
        <f t="shared" si="1"/>
        <v>0</v>
      </c>
      <c r="BB124" s="145">
        <f t="shared" si="2"/>
        <v>0</v>
      </c>
      <c r="BC124" s="145">
        <f t="shared" si="3"/>
        <v>0</v>
      </c>
      <c r="BD124" s="145">
        <f t="shared" si="4"/>
        <v>0</v>
      </c>
      <c r="BE124" s="145">
        <f t="shared" si="5"/>
        <v>0</v>
      </c>
      <c r="CA124" s="176">
        <v>12</v>
      </c>
      <c r="CB124" s="176">
        <v>0</v>
      </c>
      <c r="CZ124" s="145">
        <v>1.8669999999999999E-2</v>
      </c>
    </row>
    <row r="125" spans="1:104" ht="22.5" x14ac:dyDescent="0.2">
      <c r="A125" s="170">
        <v>54</v>
      </c>
      <c r="B125" s="171" t="s">
        <v>251</v>
      </c>
      <c r="C125" s="172" t="s">
        <v>252</v>
      </c>
      <c r="D125" s="173" t="s">
        <v>134</v>
      </c>
      <c r="E125" s="174">
        <v>1</v>
      </c>
      <c r="F125" s="207">
        <v>0</v>
      </c>
      <c r="G125" s="175">
        <f t="shared" si="0"/>
        <v>0</v>
      </c>
      <c r="O125" s="169">
        <v>2</v>
      </c>
      <c r="AA125" s="145">
        <v>12</v>
      </c>
      <c r="AB125" s="145">
        <v>0</v>
      </c>
      <c r="AC125" s="145">
        <v>18</v>
      </c>
      <c r="AZ125" s="145">
        <v>2</v>
      </c>
      <c r="BA125" s="145">
        <f t="shared" si="1"/>
        <v>0</v>
      </c>
      <c r="BB125" s="145">
        <f t="shared" si="2"/>
        <v>0</v>
      </c>
      <c r="BC125" s="145">
        <f t="shared" si="3"/>
        <v>0</v>
      </c>
      <c r="BD125" s="145">
        <f t="shared" si="4"/>
        <v>0</v>
      </c>
      <c r="BE125" s="145">
        <f t="shared" si="5"/>
        <v>0</v>
      </c>
      <c r="CA125" s="176">
        <v>12</v>
      </c>
      <c r="CB125" s="176">
        <v>0</v>
      </c>
      <c r="CZ125" s="145">
        <v>3.8280000000000002E-2</v>
      </c>
    </row>
    <row r="126" spans="1:104" x14ac:dyDescent="0.2">
      <c r="A126" s="170">
        <v>55</v>
      </c>
      <c r="B126" s="171" t="s">
        <v>253</v>
      </c>
      <c r="C126" s="172" t="s">
        <v>254</v>
      </c>
      <c r="D126" s="173" t="s">
        <v>134</v>
      </c>
      <c r="E126" s="174">
        <v>1</v>
      </c>
      <c r="F126" s="207">
        <v>0</v>
      </c>
      <c r="G126" s="175">
        <f t="shared" si="0"/>
        <v>0</v>
      </c>
      <c r="O126" s="169">
        <v>2</v>
      </c>
      <c r="AA126" s="145">
        <v>3</v>
      </c>
      <c r="AB126" s="145">
        <v>0</v>
      </c>
      <c r="AC126" s="145">
        <v>55144111</v>
      </c>
      <c r="AZ126" s="145">
        <v>2</v>
      </c>
      <c r="BA126" s="145">
        <f t="shared" si="1"/>
        <v>0</v>
      </c>
      <c r="BB126" s="145">
        <f t="shared" si="2"/>
        <v>0</v>
      </c>
      <c r="BC126" s="145">
        <f t="shared" si="3"/>
        <v>0</v>
      </c>
      <c r="BD126" s="145">
        <f t="shared" si="4"/>
        <v>0</v>
      </c>
      <c r="BE126" s="145">
        <f t="shared" si="5"/>
        <v>0</v>
      </c>
      <c r="CA126" s="176">
        <v>3</v>
      </c>
      <c r="CB126" s="176">
        <v>0</v>
      </c>
      <c r="CZ126" s="145">
        <v>1.6999999999999999E-3</v>
      </c>
    </row>
    <row r="127" spans="1:104" x14ac:dyDescent="0.2">
      <c r="A127" s="170">
        <v>56</v>
      </c>
      <c r="B127" s="171" t="s">
        <v>255</v>
      </c>
      <c r="C127" s="172" t="s">
        <v>256</v>
      </c>
      <c r="D127" s="173" t="s">
        <v>134</v>
      </c>
      <c r="E127" s="174">
        <v>1</v>
      </c>
      <c r="F127" s="207">
        <v>0</v>
      </c>
      <c r="G127" s="175">
        <f t="shared" si="0"/>
        <v>0</v>
      </c>
      <c r="O127" s="169">
        <v>2</v>
      </c>
      <c r="AA127" s="145">
        <v>3</v>
      </c>
      <c r="AB127" s="145">
        <v>0</v>
      </c>
      <c r="AC127" s="145">
        <v>55144143</v>
      </c>
      <c r="AZ127" s="145">
        <v>2</v>
      </c>
      <c r="BA127" s="145">
        <f t="shared" si="1"/>
        <v>0</v>
      </c>
      <c r="BB127" s="145">
        <f t="shared" si="2"/>
        <v>0</v>
      </c>
      <c r="BC127" s="145">
        <f t="shared" si="3"/>
        <v>0</v>
      </c>
      <c r="BD127" s="145">
        <f t="shared" si="4"/>
        <v>0</v>
      </c>
      <c r="BE127" s="145">
        <f t="shared" si="5"/>
        <v>0</v>
      </c>
      <c r="CA127" s="176">
        <v>3</v>
      </c>
      <c r="CB127" s="176">
        <v>0</v>
      </c>
      <c r="CZ127" s="145">
        <v>3.0999999999999999E-3</v>
      </c>
    </row>
    <row r="128" spans="1:104" x14ac:dyDescent="0.2">
      <c r="A128" s="170">
        <v>57</v>
      </c>
      <c r="B128" s="171" t="s">
        <v>257</v>
      </c>
      <c r="C128" s="172" t="s">
        <v>258</v>
      </c>
      <c r="D128" s="173" t="s">
        <v>134</v>
      </c>
      <c r="E128" s="174">
        <v>1</v>
      </c>
      <c r="F128" s="207">
        <v>0</v>
      </c>
      <c r="G128" s="175">
        <f t="shared" si="0"/>
        <v>0</v>
      </c>
      <c r="O128" s="169">
        <v>2</v>
      </c>
      <c r="AA128" s="145">
        <v>3</v>
      </c>
      <c r="AB128" s="145">
        <v>7</v>
      </c>
      <c r="AC128" s="145">
        <v>55145040</v>
      </c>
      <c r="AZ128" s="145">
        <v>2</v>
      </c>
      <c r="BA128" s="145">
        <f t="shared" si="1"/>
        <v>0</v>
      </c>
      <c r="BB128" s="145">
        <f t="shared" si="2"/>
        <v>0</v>
      </c>
      <c r="BC128" s="145">
        <f t="shared" si="3"/>
        <v>0</v>
      </c>
      <c r="BD128" s="145">
        <f t="shared" si="4"/>
        <v>0</v>
      </c>
      <c r="BE128" s="145">
        <f t="shared" si="5"/>
        <v>0</v>
      </c>
      <c r="CA128" s="176">
        <v>3</v>
      </c>
      <c r="CB128" s="176">
        <v>7</v>
      </c>
      <c r="CZ128" s="145">
        <v>1.64E-3</v>
      </c>
    </row>
    <row r="129" spans="1:104" x14ac:dyDescent="0.2">
      <c r="A129" s="170">
        <v>58</v>
      </c>
      <c r="B129" s="171" t="s">
        <v>259</v>
      </c>
      <c r="C129" s="172" t="s">
        <v>260</v>
      </c>
      <c r="D129" s="173" t="s">
        <v>134</v>
      </c>
      <c r="E129" s="174">
        <v>1</v>
      </c>
      <c r="F129" s="207">
        <v>0</v>
      </c>
      <c r="G129" s="175">
        <f t="shared" si="0"/>
        <v>0</v>
      </c>
      <c r="O129" s="169">
        <v>2</v>
      </c>
      <c r="AA129" s="145">
        <v>3</v>
      </c>
      <c r="AB129" s="145">
        <v>7</v>
      </c>
      <c r="AC129" s="145">
        <v>55145352</v>
      </c>
      <c r="AZ129" s="145">
        <v>2</v>
      </c>
      <c r="BA129" s="145">
        <f t="shared" si="1"/>
        <v>0</v>
      </c>
      <c r="BB129" s="145">
        <f t="shared" si="2"/>
        <v>0</v>
      </c>
      <c r="BC129" s="145">
        <f t="shared" si="3"/>
        <v>0</v>
      </c>
      <c r="BD129" s="145">
        <f t="shared" si="4"/>
        <v>0</v>
      </c>
      <c r="BE129" s="145">
        <f t="shared" si="5"/>
        <v>0</v>
      </c>
      <c r="CA129" s="176">
        <v>3</v>
      </c>
      <c r="CB129" s="176">
        <v>7</v>
      </c>
      <c r="CZ129" s="145">
        <v>0</v>
      </c>
    </row>
    <row r="130" spans="1:104" x14ac:dyDescent="0.2">
      <c r="A130" s="170">
        <v>59</v>
      </c>
      <c r="B130" s="171" t="s">
        <v>261</v>
      </c>
      <c r="C130" s="172" t="s">
        <v>262</v>
      </c>
      <c r="D130" s="173" t="s">
        <v>134</v>
      </c>
      <c r="E130" s="174">
        <v>1</v>
      </c>
      <c r="F130" s="207">
        <v>0</v>
      </c>
      <c r="G130" s="175">
        <f t="shared" si="0"/>
        <v>0</v>
      </c>
      <c r="O130" s="169">
        <v>2</v>
      </c>
      <c r="AA130" s="145">
        <v>3</v>
      </c>
      <c r="AB130" s="145">
        <v>7</v>
      </c>
      <c r="AC130" s="145">
        <v>64214440</v>
      </c>
      <c r="AZ130" s="145">
        <v>2</v>
      </c>
      <c r="BA130" s="145">
        <f t="shared" si="1"/>
        <v>0</v>
      </c>
      <c r="BB130" s="145">
        <f t="shared" si="2"/>
        <v>0</v>
      </c>
      <c r="BC130" s="145">
        <f t="shared" si="3"/>
        <v>0</v>
      </c>
      <c r="BD130" s="145">
        <f t="shared" si="4"/>
        <v>0</v>
      </c>
      <c r="BE130" s="145">
        <f t="shared" si="5"/>
        <v>0</v>
      </c>
      <c r="CA130" s="176">
        <v>3</v>
      </c>
      <c r="CB130" s="176">
        <v>7</v>
      </c>
      <c r="CZ130" s="145">
        <v>1.4200000000000001E-2</v>
      </c>
    </row>
    <row r="131" spans="1:104" x14ac:dyDescent="0.2">
      <c r="A131" s="170">
        <v>60</v>
      </c>
      <c r="B131" s="171" t="s">
        <v>263</v>
      </c>
      <c r="C131" s="172" t="s">
        <v>264</v>
      </c>
      <c r="D131" s="173" t="s">
        <v>61</v>
      </c>
      <c r="E131" s="174">
        <f>SUM(G118:G130)/100</f>
        <v>0</v>
      </c>
      <c r="F131" s="207">
        <v>0</v>
      </c>
      <c r="G131" s="175">
        <f t="shared" si="0"/>
        <v>0</v>
      </c>
      <c r="O131" s="169">
        <v>2</v>
      </c>
      <c r="AA131" s="145">
        <v>7</v>
      </c>
      <c r="AB131" s="145">
        <v>1002</v>
      </c>
      <c r="AC131" s="145">
        <v>5</v>
      </c>
      <c r="AZ131" s="145">
        <v>2</v>
      </c>
      <c r="BA131" s="145">
        <f t="shared" si="1"/>
        <v>0</v>
      </c>
      <c r="BB131" s="145">
        <f t="shared" si="2"/>
        <v>0</v>
      </c>
      <c r="BC131" s="145">
        <f t="shared" si="3"/>
        <v>0</v>
      </c>
      <c r="BD131" s="145">
        <f t="shared" si="4"/>
        <v>0</v>
      </c>
      <c r="BE131" s="145">
        <f t="shared" si="5"/>
        <v>0</v>
      </c>
      <c r="CA131" s="176">
        <v>7</v>
      </c>
      <c r="CB131" s="176">
        <v>1002</v>
      </c>
      <c r="CZ131" s="145">
        <v>0</v>
      </c>
    </row>
    <row r="132" spans="1:104" x14ac:dyDescent="0.2">
      <c r="A132" s="183"/>
      <c r="B132" s="184" t="s">
        <v>74</v>
      </c>
      <c r="C132" s="185" t="str">
        <f>CONCATENATE(B117," ",C117)</f>
        <v>725 Zařizovací předměty</v>
      </c>
      <c r="D132" s="186"/>
      <c r="E132" s="187"/>
      <c r="F132" s="188"/>
      <c r="G132" s="189">
        <f>SUM(G117:G131)</f>
        <v>0</v>
      </c>
      <c r="O132" s="169">
        <v>4</v>
      </c>
      <c r="BA132" s="190">
        <f>SUM(BA117:BA131)</f>
        <v>0</v>
      </c>
      <c r="BB132" s="190">
        <f>SUM(BB117:BB131)</f>
        <v>0</v>
      </c>
      <c r="BC132" s="190">
        <f>SUM(BC117:BC131)</f>
        <v>0</v>
      </c>
      <c r="BD132" s="190">
        <f>SUM(BD117:BD131)</f>
        <v>0</v>
      </c>
      <c r="BE132" s="190">
        <f>SUM(BE117:BE131)</f>
        <v>0</v>
      </c>
    </row>
    <row r="133" spans="1:104" x14ac:dyDescent="0.2">
      <c r="A133" s="162" t="s">
        <v>72</v>
      </c>
      <c r="B133" s="163" t="s">
        <v>265</v>
      </c>
      <c r="C133" s="164" t="s">
        <v>266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22.5" x14ac:dyDescent="0.2">
      <c r="A134" s="170">
        <v>61</v>
      </c>
      <c r="B134" s="171" t="s">
        <v>267</v>
      </c>
      <c r="C134" s="172" t="s">
        <v>268</v>
      </c>
      <c r="D134" s="173" t="s">
        <v>134</v>
      </c>
      <c r="E134" s="174">
        <v>1</v>
      </c>
      <c r="F134" s="207">
        <v>0</v>
      </c>
      <c r="G134" s="175">
        <f>E134*F134</f>
        <v>0</v>
      </c>
      <c r="O134" s="169">
        <v>2</v>
      </c>
      <c r="AA134" s="145">
        <v>1</v>
      </c>
      <c r="AB134" s="145">
        <v>7</v>
      </c>
      <c r="AC134" s="145">
        <v>7</v>
      </c>
      <c r="AZ134" s="145">
        <v>2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6">
        <v>1</v>
      </c>
      <c r="CB134" s="176">
        <v>7</v>
      </c>
      <c r="CZ134" s="145">
        <v>8.8160000000000002E-2</v>
      </c>
    </row>
    <row r="135" spans="1:104" x14ac:dyDescent="0.2">
      <c r="A135" s="170">
        <v>62</v>
      </c>
      <c r="B135" s="171" t="s">
        <v>269</v>
      </c>
      <c r="C135" s="172" t="s">
        <v>270</v>
      </c>
      <c r="D135" s="173" t="s">
        <v>61</v>
      </c>
      <c r="E135" s="174">
        <f>SUM(G134)/100</f>
        <v>0</v>
      </c>
      <c r="F135" s="207">
        <v>0</v>
      </c>
      <c r="G135" s="175">
        <f>E135*F135</f>
        <v>0</v>
      </c>
      <c r="O135" s="169">
        <v>2</v>
      </c>
      <c r="AA135" s="145">
        <v>7</v>
      </c>
      <c r="AB135" s="145">
        <v>1002</v>
      </c>
      <c r="AC135" s="145">
        <v>5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6">
        <v>7</v>
      </c>
      <c r="CB135" s="176">
        <v>1002</v>
      </c>
      <c r="CZ135" s="145">
        <v>0</v>
      </c>
    </row>
    <row r="136" spans="1:104" x14ac:dyDescent="0.2">
      <c r="A136" s="183"/>
      <c r="B136" s="184" t="s">
        <v>74</v>
      </c>
      <c r="C136" s="185" t="str">
        <f>CONCATENATE(B133," ",C133)</f>
        <v>735 Otopná tělesa</v>
      </c>
      <c r="D136" s="186"/>
      <c r="E136" s="187"/>
      <c r="F136" s="188"/>
      <c r="G136" s="189">
        <f>SUM(G133:G135)</f>
        <v>0</v>
      </c>
      <c r="O136" s="169">
        <v>4</v>
      </c>
      <c r="BA136" s="190">
        <f>SUM(BA133:BA135)</f>
        <v>0</v>
      </c>
      <c r="BB136" s="190">
        <f>SUM(BB133:BB135)</f>
        <v>0</v>
      </c>
      <c r="BC136" s="190">
        <f>SUM(BC133:BC135)</f>
        <v>0</v>
      </c>
      <c r="BD136" s="190">
        <f>SUM(BD133:BD135)</f>
        <v>0</v>
      </c>
      <c r="BE136" s="190">
        <f>SUM(BE133:BE135)</f>
        <v>0</v>
      </c>
    </row>
    <row r="137" spans="1:104" x14ac:dyDescent="0.2">
      <c r="A137" s="162" t="s">
        <v>72</v>
      </c>
      <c r="B137" s="163" t="s">
        <v>271</v>
      </c>
      <c r="C137" s="164" t="s">
        <v>272</v>
      </c>
      <c r="D137" s="165"/>
      <c r="E137" s="166"/>
      <c r="F137" s="166"/>
      <c r="G137" s="167"/>
      <c r="H137" s="168"/>
      <c r="I137" s="168"/>
      <c r="O137" s="169">
        <v>1</v>
      </c>
    </row>
    <row r="138" spans="1:104" ht="22.5" x14ac:dyDescent="0.2">
      <c r="A138" s="170">
        <v>63</v>
      </c>
      <c r="B138" s="171" t="s">
        <v>273</v>
      </c>
      <c r="C138" s="172" t="s">
        <v>274</v>
      </c>
      <c r="D138" s="173" t="s">
        <v>134</v>
      </c>
      <c r="E138" s="174">
        <v>1</v>
      </c>
      <c r="F138" s="207">
        <v>0</v>
      </c>
      <c r="G138" s="175">
        <f>E138*F138</f>
        <v>0</v>
      </c>
      <c r="O138" s="169">
        <v>2</v>
      </c>
      <c r="AA138" s="145">
        <v>1</v>
      </c>
      <c r="AB138" s="145">
        <v>7</v>
      </c>
      <c r="AC138" s="145">
        <v>7</v>
      </c>
      <c r="AZ138" s="145">
        <v>2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6">
        <v>1</v>
      </c>
      <c r="CB138" s="176">
        <v>7</v>
      </c>
      <c r="CZ138" s="145">
        <v>2.7E-4</v>
      </c>
    </row>
    <row r="139" spans="1:104" x14ac:dyDescent="0.2">
      <c r="A139" s="177"/>
      <c r="B139" s="179"/>
      <c r="C139" s="235" t="s">
        <v>116</v>
      </c>
      <c r="D139" s="229"/>
      <c r="E139" s="203">
        <v>0</v>
      </c>
      <c r="F139" s="181"/>
      <c r="G139" s="182"/>
      <c r="M139" s="178" t="s">
        <v>116</v>
      </c>
      <c r="O139" s="169"/>
    </row>
    <row r="140" spans="1:104" x14ac:dyDescent="0.2">
      <c r="A140" s="177"/>
      <c r="B140" s="179"/>
      <c r="C140" s="235" t="s">
        <v>275</v>
      </c>
      <c r="D140" s="229"/>
      <c r="E140" s="203">
        <v>3.27</v>
      </c>
      <c r="F140" s="181"/>
      <c r="G140" s="182"/>
      <c r="M140" s="178" t="s">
        <v>275</v>
      </c>
      <c r="O140" s="169"/>
    </row>
    <row r="141" spans="1:104" x14ac:dyDescent="0.2">
      <c r="A141" s="177"/>
      <c r="B141" s="179"/>
      <c r="C141" s="235" t="s">
        <v>119</v>
      </c>
      <c r="D141" s="229"/>
      <c r="E141" s="203">
        <v>3.27</v>
      </c>
      <c r="F141" s="181"/>
      <c r="G141" s="182"/>
      <c r="M141" s="178" t="s">
        <v>119</v>
      </c>
      <c r="O141" s="169"/>
    </row>
    <row r="142" spans="1:104" x14ac:dyDescent="0.2">
      <c r="A142" s="177"/>
      <c r="B142" s="179"/>
      <c r="C142" s="228" t="s">
        <v>73</v>
      </c>
      <c r="D142" s="229"/>
      <c r="E142" s="180">
        <v>1</v>
      </c>
      <c r="F142" s="181"/>
      <c r="G142" s="182"/>
      <c r="M142" s="178">
        <v>1</v>
      </c>
      <c r="O142" s="169"/>
    </row>
    <row r="143" spans="1:104" x14ac:dyDescent="0.2">
      <c r="A143" s="170">
        <v>64</v>
      </c>
      <c r="B143" s="171" t="s">
        <v>276</v>
      </c>
      <c r="C143" s="172" t="s">
        <v>277</v>
      </c>
      <c r="D143" s="173" t="s">
        <v>154</v>
      </c>
      <c r="E143" s="174">
        <v>1</v>
      </c>
      <c r="F143" s="207">
        <v>0</v>
      </c>
      <c r="G143" s="175">
        <f>E143*F143</f>
        <v>0</v>
      </c>
      <c r="O143" s="169">
        <v>2</v>
      </c>
      <c r="AA143" s="145">
        <v>12</v>
      </c>
      <c r="AB143" s="145">
        <v>0</v>
      </c>
      <c r="AC143" s="145">
        <v>93</v>
      </c>
      <c r="AZ143" s="145">
        <v>2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6">
        <v>12</v>
      </c>
      <c r="CB143" s="176">
        <v>0</v>
      </c>
      <c r="CZ143" s="145">
        <v>0</v>
      </c>
    </row>
    <row r="144" spans="1:104" x14ac:dyDescent="0.2">
      <c r="A144" s="177"/>
      <c r="B144" s="179"/>
      <c r="C144" s="235" t="s">
        <v>116</v>
      </c>
      <c r="D144" s="229"/>
      <c r="E144" s="203">
        <v>0</v>
      </c>
      <c r="F144" s="181"/>
      <c r="G144" s="182"/>
      <c r="M144" s="178" t="s">
        <v>116</v>
      </c>
      <c r="O144" s="169"/>
    </row>
    <row r="145" spans="1:104" x14ac:dyDescent="0.2">
      <c r="A145" s="177"/>
      <c r="B145" s="179"/>
      <c r="C145" s="235" t="s">
        <v>278</v>
      </c>
      <c r="D145" s="229"/>
      <c r="E145" s="203">
        <v>2.1349999999999998</v>
      </c>
      <c r="F145" s="181"/>
      <c r="G145" s="182"/>
      <c r="M145" s="178" t="s">
        <v>278</v>
      </c>
      <c r="O145" s="169"/>
    </row>
    <row r="146" spans="1:104" x14ac:dyDescent="0.2">
      <c r="A146" s="177"/>
      <c r="B146" s="179"/>
      <c r="C146" s="235" t="s">
        <v>279</v>
      </c>
      <c r="D146" s="229"/>
      <c r="E146" s="203">
        <v>0</v>
      </c>
      <c r="F146" s="181"/>
      <c r="G146" s="182"/>
      <c r="M146" s="178" t="s">
        <v>279</v>
      </c>
      <c r="O146" s="169"/>
    </row>
    <row r="147" spans="1:104" x14ac:dyDescent="0.2">
      <c r="A147" s="177"/>
      <c r="B147" s="179"/>
      <c r="C147" s="235" t="s">
        <v>119</v>
      </c>
      <c r="D147" s="229"/>
      <c r="E147" s="203">
        <v>2.1349999999999998</v>
      </c>
      <c r="F147" s="181"/>
      <c r="G147" s="182"/>
      <c r="M147" s="178" t="s">
        <v>119</v>
      </c>
      <c r="O147" s="169"/>
    </row>
    <row r="148" spans="1:104" x14ac:dyDescent="0.2">
      <c r="A148" s="177"/>
      <c r="B148" s="179"/>
      <c r="C148" s="228" t="s">
        <v>73</v>
      </c>
      <c r="D148" s="229"/>
      <c r="E148" s="180">
        <v>1</v>
      </c>
      <c r="F148" s="181"/>
      <c r="G148" s="182"/>
      <c r="M148" s="178">
        <v>1</v>
      </c>
      <c r="O148" s="169"/>
    </row>
    <row r="149" spans="1:104" ht="22.5" x14ac:dyDescent="0.2">
      <c r="A149" s="170">
        <v>65</v>
      </c>
      <c r="B149" s="171" t="s">
        <v>280</v>
      </c>
      <c r="C149" s="172" t="s">
        <v>281</v>
      </c>
      <c r="D149" s="173" t="s">
        <v>134</v>
      </c>
      <c r="E149" s="174">
        <v>1</v>
      </c>
      <c r="F149" s="207">
        <v>0</v>
      </c>
      <c r="G149" s="175">
        <f>E149*F149</f>
        <v>0</v>
      </c>
      <c r="O149" s="169">
        <v>2</v>
      </c>
      <c r="AA149" s="145">
        <v>12</v>
      </c>
      <c r="AB149" s="145">
        <v>0</v>
      </c>
      <c r="AC149" s="145">
        <v>65</v>
      </c>
      <c r="AZ149" s="145">
        <v>2</v>
      </c>
      <c r="BA149" s="145">
        <f>IF(AZ149=1,G149,0)</f>
        <v>0</v>
      </c>
      <c r="BB149" s="145">
        <f>IF(AZ149=2,G149,0)</f>
        <v>0</v>
      </c>
      <c r="BC149" s="145">
        <f>IF(AZ149=3,G149,0)</f>
        <v>0</v>
      </c>
      <c r="BD149" s="145">
        <f>IF(AZ149=4,G149,0)</f>
        <v>0</v>
      </c>
      <c r="BE149" s="145">
        <f>IF(AZ149=5,G149,0)</f>
        <v>0</v>
      </c>
      <c r="CA149" s="176">
        <v>12</v>
      </c>
      <c r="CB149" s="176">
        <v>0</v>
      </c>
      <c r="CZ149" s="145">
        <v>0.105</v>
      </c>
    </row>
    <row r="150" spans="1:104" x14ac:dyDescent="0.2">
      <c r="A150" s="170">
        <v>66</v>
      </c>
      <c r="B150" s="171" t="s">
        <v>282</v>
      </c>
      <c r="C150" s="172" t="s">
        <v>283</v>
      </c>
      <c r="D150" s="173" t="s">
        <v>61</v>
      </c>
      <c r="E150" s="174">
        <f>SUM(G138:G149)/100</f>
        <v>0</v>
      </c>
      <c r="F150" s="207">
        <v>0</v>
      </c>
      <c r="G150" s="175">
        <f>E150*F150</f>
        <v>0</v>
      </c>
      <c r="O150" s="169">
        <v>2</v>
      </c>
      <c r="AA150" s="145">
        <v>7</v>
      </c>
      <c r="AB150" s="145">
        <v>1002</v>
      </c>
      <c r="AC150" s="145">
        <v>5</v>
      </c>
      <c r="AZ150" s="145">
        <v>2</v>
      </c>
      <c r="BA150" s="145">
        <f>IF(AZ150=1,G150,0)</f>
        <v>0</v>
      </c>
      <c r="BB150" s="145">
        <f>IF(AZ150=2,G150,0)</f>
        <v>0</v>
      </c>
      <c r="BC150" s="145">
        <f>IF(AZ150=3,G150,0)</f>
        <v>0</v>
      </c>
      <c r="BD150" s="145">
        <f>IF(AZ150=4,G150,0)</f>
        <v>0</v>
      </c>
      <c r="BE150" s="145">
        <f>IF(AZ150=5,G150,0)</f>
        <v>0</v>
      </c>
      <c r="CA150" s="176">
        <v>7</v>
      </c>
      <c r="CB150" s="176">
        <v>1002</v>
      </c>
      <c r="CZ150" s="145">
        <v>0</v>
      </c>
    </row>
    <row r="151" spans="1:104" x14ac:dyDescent="0.2">
      <c r="A151" s="183"/>
      <c r="B151" s="184" t="s">
        <v>74</v>
      </c>
      <c r="C151" s="185" t="str">
        <f>CONCATENATE(B137," ",C137)</f>
        <v>766 Konstrukce truhlářské</v>
      </c>
      <c r="D151" s="186"/>
      <c r="E151" s="187"/>
      <c r="F151" s="188"/>
      <c r="G151" s="189">
        <f>SUM(G137:G150)</f>
        <v>0</v>
      </c>
      <c r="O151" s="169">
        <v>4</v>
      </c>
      <c r="BA151" s="190">
        <f>SUM(BA137:BA150)</f>
        <v>0</v>
      </c>
      <c r="BB151" s="190">
        <f>SUM(BB137:BB150)</f>
        <v>0</v>
      </c>
      <c r="BC151" s="190">
        <f>SUM(BC137:BC150)</f>
        <v>0</v>
      </c>
      <c r="BD151" s="190">
        <f>SUM(BD137:BD150)</f>
        <v>0</v>
      </c>
      <c r="BE151" s="190">
        <f>SUM(BE137:BE150)</f>
        <v>0</v>
      </c>
    </row>
    <row r="152" spans="1:104" x14ac:dyDescent="0.2">
      <c r="A152" s="162" t="s">
        <v>72</v>
      </c>
      <c r="B152" s="163" t="s">
        <v>284</v>
      </c>
      <c r="C152" s="164" t="s">
        <v>285</v>
      </c>
      <c r="D152" s="165"/>
      <c r="E152" s="166"/>
      <c r="F152" s="166"/>
      <c r="G152" s="167"/>
      <c r="H152" s="168"/>
      <c r="I152" s="168"/>
      <c r="O152" s="169">
        <v>1</v>
      </c>
    </row>
    <row r="153" spans="1:104" x14ac:dyDescent="0.2">
      <c r="A153" s="170">
        <v>67</v>
      </c>
      <c r="B153" s="171" t="s">
        <v>286</v>
      </c>
      <c r="C153" s="172" t="s">
        <v>287</v>
      </c>
      <c r="D153" s="173" t="s">
        <v>90</v>
      </c>
      <c r="E153" s="174">
        <v>5.69</v>
      </c>
      <c r="F153" s="207">
        <v>0</v>
      </c>
      <c r="G153" s="175">
        <f>E153*F153</f>
        <v>0</v>
      </c>
      <c r="O153" s="169">
        <v>2</v>
      </c>
      <c r="AA153" s="145">
        <v>1</v>
      </c>
      <c r="AB153" s="145">
        <v>7</v>
      </c>
      <c r="AC153" s="145">
        <v>7</v>
      </c>
      <c r="AZ153" s="145">
        <v>2</v>
      </c>
      <c r="BA153" s="145">
        <f>IF(AZ153=1,G153,0)</f>
        <v>0</v>
      </c>
      <c r="BB153" s="145">
        <f>IF(AZ153=2,G153,0)</f>
        <v>0</v>
      </c>
      <c r="BC153" s="145">
        <f>IF(AZ153=3,G153,0)</f>
        <v>0</v>
      </c>
      <c r="BD153" s="145">
        <f>IF(AZ153=4,G153,0)</f>
        <v>0</v>
      </c>
      <c r="BE153" s="145">
        <f>IF(AZ153=5,G153,0)</f>
        <v>0</v>
      </c>
      <c r="CA153" s="176">
        <v>1</v>
      </c>
      <c r="CB153" s="176">
        <v>7</v>
      </c>
      <c r="CZ153" s="145">
        <v>1.1E-4</v>
      </c>
    </row>
    <row r="154" spans="1:104" x14ac:dyDescent="0.2">
      <c r="A154" s="177"/>
      <c r="B154" s="179"/>
      <c r="C154" s="228" t="s">
        <v>288</v>
      </c>
      <c r="D154" s="229"/>
      <c r="E154" s="180">
        <v>5.69</v>
      </c>
      <c r="F154" s="181"/>
      <c r="G154" s="182"/>
      <c r="M154" s="178" t="s">
        <v>288</v>
      </c>
      <c r="O154" s="169"/>
    </row>
    <row r="155" spans="1:104" x14ac:dyDescent="0.2">
      <c r="A155" s="170">
        <v>68</v>
      </c>
      <c r="B155" s="171" t="s">
        <v>289</v>
      </c>
      <c r="C155" s="172" t="s">
        <v>290</v>
      </c>
      <c r="D155" s="173" t="s">
        <v>85</v>
      </c>
      <c r="E155" s="174">
        <v>2.5354000000000001</v>
      </c>
      <c r="F155" s="207">
        <v>0</v>
      </c>
      <c r="G155" s="175">
        <f>E155*F155</f>
        <v>0</v>
      </c>
      <c r="O155" s="169">
        <v>2</v>
      </c>
      <c r="AA155" s="145">
        <v>1</v>
      </c>
      <c r="AB155" s="145">
        <v>7</v>
      </c>
      <c r="AC155" s="145">
        <v>7</v>
      </c>
      <c r="AZ155" s="145">
        <v>2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6">
        <v>1</v>
      </c>
      <c r="CB155" s="176">
        <v>7</v>
      </c>
      <c r="CZ155" s="145">
        <v>8.0000000000000004E-4</v>
      </c>
    </row>
    <row r="156" spans="1:104" x14ac:dyDescent="0.2">
      <c r="A156" s="177"/>
      <c r="B156" s="179"/>
      <c r="C156" s="228" t="s">
        <v>96</v>
      </c>
      <c r="D156" s="229"/>
      <c r="E156" s="180">
        <v>2.5354000000000001</v>
      </c>
      <c r="F156" s="181"/>
      <c r="G156" s="182"/>
      <c r="M156" s="178" t="s">
        <v>96</v>
      </c>
      <c r="O156" s="169"/>
    </row>
    <row r="157" spans="1:104" ht="22.5" x14ac:dyDescent="0.2">
      <c r="A157" s="170">
        <v>69</v>
      </c>
      <c r="B157" s="171" t="s">
        <v>291</v>
      </c>
      <c r="C157" s="172" t="s">
        <v>292</v>
      </c>
      <c r="D157" s="173" t="s">
        <v>85</v>
      </c>
      <c r="E157" s="174">
        <v>2.5354000000000001</v>
      </c>
      <c r="F157" s="207">
        <v>0</v>
      </c>
      <c r="G157" s="175">
        <f>E157*F157</f>
        <v>0</v>
      </c>
      <c r="O157" s="169">
        <v>2</v>
      </c>
      <c r="AA157" s="145">
        <v>12</v>
      </c>
      <c r="AB157" s="145">
        <v>0</v>
      </c>
      <c r="AC157" s="145">
        <v>20</v>
      </c>
      <c r="AZ157" s="145">
        <v>2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6">
        <v>12</v>
      </c>
      <c r="CB157" s="176">
        <v>0</v>
      </c>
      <c r="CZ157" s="145">
        <v>5.1399999999999996E-3</v>
      </c>
    </row>
    <row r="158" spans="1:104" x14ac:dyDescent="0.2">
      <c r="A158" s="177"/>
      <c r="B158" s="179"/>
      <c r="C158" s="228" t="s">
        <v>96</v>
      </c>
      <c r="D158" s="229"/>
      <c r="E158" s="180">
        <v>2.5354000000000001</v>
      </c>
      <c r="F158" s="181"/>
      <c r="G158" s="182"/>
      <c r="M158" s="178" t="s">
        <v>96</v>
      </c>
      <c r="O158" s="169"/>
    </row>
    <row r="159" spans="1:104" x14ac:dyDescent="0.2">
      <c r="A159" s="170">
        <v>70</v>
      </c>
      <c r="B159" s="171" t="s">
        <v>293</v>
      </c>
      <c r="C159" s="172" t="s">
        <v>294</v>
      </c>
      <c r="D159" s="173" t="s">
        <v>85</v>
      </c>
      <c r="E159" s="174">
        <v>1.3078000000000001</v>
      </c>
      <c r="F159" s="207">
        <v>0</v>
      </c>
      <c r="G159" s="175">
        <f>E159*F159</f>
        <v>0</v>
      </c>
      <c r="O159" s="169">
        <v>2</v>
      </c>
      <c r="AA159" s="145">
        <v>12</v>
      </c>
      <c r="AB159" s="145">
        <v>0</v>
      </c>
      <c r="AC159" s="145">
        <v>21</v>
      </c>
      <c r="AZ159" s="145">
        <v>2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6">
        <v>12</v>
      </c>
      <c r="CB159" s="176">
        <v>0</v>
      </c>
      <c r="CZ159" s="145">
        <v>3.3300000000000001E-3</v>
      </c>
    </row>
    <row r="160" spans="1:104" x14ac:dyDescent="0.2">
      <c r="A160" s="177"/>
      <c r="B160" s="179"/>
      <c r="C160" s="228" t="s">
        <v>295</v>
      </c>
      <c r="D160" s="229"/>
      <c r="E160" s="180">
        <v>1.3078000000000001</v>
      </c>
      <c r="F160" s="181"/>
      <c r="G160" s="182"/>
      <c r="M160" s="178" t="s">
        <v>295</v>
      </c>
      <c r="O160" s="169"/>
    </row>
    <row r="161" spans="1:104" x14ac:dyDescent="0.2">
      <c r="A161" s="170">
        <v>71</v>
      </c>
      <c r="B161" s="171" t="s">
        <v>296</v>
      </c>
      <c r="C161" s="172" t="s">
        <v>297</v>
      </c>
      <c r="D161" s="173" t="s">
        <v>85</v>
      </c>
      <c r="E161" s="174">
        <v>1.3728</v>
      </c>
      <c r="F161" s="207">
        <v>0</v>
      </c>
      <c r="G161" s="175">
        <f>E161*F161</f>
        <v>0</v>
      </c>
      <c r="O161" s="169">
        <v>2</v>
      </c>
      <c r="AA161" s="145">
        <v>3</v>
      </c>
      <c r="AB161" s="145">
        <v>7</v>
      </c>
      <c r="AC161" s="145">
        <v>59764210</v>
      </c>
      <c r="AZ161" s="145">
        <v>2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6">
        <v>3</v>
      </c>
      <c r="CB161" s="176">
        <v>7</v>
      </c>
      <c r="CZ161" s="145">
        <v>1.9199999999999998E-2</v>
      </c>
    </row>
    <row r="162" spans="1:104" x14ac:dyDescent="0.2">
      <c r="A162" s="177"/>
      <c r="B162" s="179"/>
      <c r="C162" s="228" t="s">
        <v>295</v>
      </c>
      <c r="D162" s="229"/>
      <c r="E162" s="180">
        <v>1.3078000000000001</v>
      </c>
      <c r="F162" s="181"/>
      <c r="G162" s="182"/>
      <c r="M162" s="178" t="s">
        <v>295</v>
      </c>
      <c r="O162" s="169"/>
    </row>
    <row r="163" spans="1:104" x14ac:dyDescent="0.2">
      <c r="A163" s="177"/>
      <c r="B163" s="179"/>
      <c r="C163" s="228" t="s">
        <v>298</v>
      </c>
      <c r="D163" s="229"/>
      <c r="E163" s="180">
        <v>6.5000000000000002E-2</v>
      </c>
      <c r="F163" s="181"/>
      <c r="G163" s="182"/>
      <c r="M163" s="178" t="s">
        <v>298</v>
      </c>
      <c r="O163" s="169"/>
    </row>
    <row r="164" spans="1:104" x14ac:dyDescent="0.2">
      <c r="A164" s="170">
        <v>72</v>
      </c>
      <c r="B164" s="171" t="s">
        <v>299</v>
      </c>
      <c r="C164" s="172" t="s">
        <v>300</v>
      </c>
      <c r="D164" s="173" t="s">
        <v>61</v>
      </c>
      <c r="E164" s="174">
        <f>SUM(G153:G163)/100</f>
        <v>0</v>
      </c>
      <c r="F164" s="207">
        <v>0</v>
      </c>
      <c r="G164" s="175">
        <f>E164*F164</f>
        <v>0</v>
      </c>
      <c r="O164" s="169">
        <v>2</v>
      </c>
      <c r="AA164" s="145">
        <v>7</v>
      </c>
      <c r="AB164" s="145">
        <v>1002</v>
      </c>
      <c r="AC164" s="145">
        <v>5</v>
      </c>
      <c r="AZ164" s="145">
        <v>2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6">
        <v>7</v>
      </c>
      <c r="CB164" s="176">
        <v>1002</v>
      </c>
      <c r="CZ164" s="145">
        <v>0</v>
      </c>
    </row>
    <row r="165" spans="1:104" x14ac:dyDescent="0.2">
      <c r="A165" s="183"/>
      <c r="B165" s="184" t="s">
        <v>74</v>
      </c>
      <c r="C165" s="185" t="str">
        <f>CONCATENATE(B152," ",C152)</f>
        <v>771 Podlahy z dlaždic a obklady</v>
      </c>
      <c r="D165" s="186"/>
      <c r="E165" s="187"/>
      <c r="F165" s="188"/>
      <c r="G165" s="189">
        <f>SUM(G152:G164)</f>
        <v>0</v>
      </c>
      <c r="O165" s="169">
        <v>4</v>
      </c>
      <c r="BA165" s="190">
        <f>SUM(BA152:BA164)</f>
        <v>0</v>
      </c>
      <c r="BB165" s="190">
        <f>SUM(BB152:BB164)</f>
        <v>0</v>
      </c>
      <c r="BC165" s="190">
        <f>SUM(BC152:BC164)</f>
        <v>0</v>
      </c>
      <c r="BD165" s="190">
        <f>SUM(BD152:BD164)</f>
        <v>0</v>
      </c>
      <c r="BE165" s="190">
        <f>SUM(BE152:BE164)</f>
        <v>0</v>
      </c>
    </row>
    <row r="166" spans="1:104" x14ac:dyDescent="0.2">
      <c r="A166" s="162" t="s">
        <v>72</v>
      </c>
      <c r="B166" s="163" t="s">
        <v>301</v>
      </c>
      <c r="C166" s="164" t="s">
        <v>302</v>
      </c>
      <c r="D166" s="165"/>
      <c r="E166" s="166"/>
      <c r="F166" s="166"/>
      <c r="G166" s="167"/>
      <c r="H166" s="168"/>
      <c r="I166" s="168"/>
      <c r="O166" s="169">
        <v>1</v>
      </c>
    </row>
    <row r="167" spans="1:104" x14ac:dyDescent="0.2">
      <c r="A167" s="170">
        <v>73</v>
      </c>
      <c r="B167" s="171" t="s">
        <v>303</v>
      </c>
      <c r="C167" s="172" t="s">
        <v>304</v>
      </c>
      <c r="D167" s="173" t="s">
        <v>90</v>
      </c>
      <c r="E167" s="174">
        <v>0.6</v>
      </c>
      <c r="F167" s="207">
        <v>0</v>
      </c>
      <c r="G167" s="175">
        <f>E167*F167</f>
        <v>0</v>
      </c>
      <c r="O167" s="169">
        <v>2</v>
      </c>
      <c r="AA167" s="145">
        <v>1</v>
      </c>
      <c r="AB167" s="145">
        <v>7</v>
      </c>
      <c r="AC167" s="145">
        <v>7</v>
      </c>
      <c r="AZ167" s="145">
        <v>2</v>
      </c>
      <c r="BA167" s="145">
        <f>IF(AZ167=1,G167,0)</f>
        <v>0</v>
      </c>
      <c r="BB167" s="145">
        <f>IF(AZ167=2,G167,0)</f>
        <v>0</v>
      </c>
      <c r="BC167" s="145">
        <f>IF(AZ167=3,G167,0)</f>
        <v>0</v>
      </c>
      <c r="BD167" s="145">
        <f>IF(AZ167=4,G167,0)</f>
        <v>0</v>
      </c>
      <c r="BE167" s="145">
        <f>IF(AZ167=5,G167,0)</f>
        <v>0</v>
      </c>
      <c r="CA167" s="176">
        <v>1</v>
      </c>
      <c r="CB167" s="176">
        <v>7</v>
      </c>
      <c r="CZ167" s="145">
        <v>3.8999999999999999E-4</v>
      </c>
    </row>
    <row r="168" spans="1:104" ht="22.5" x14ac:dyDescent="0.2">
      <c r="A168" s="170">
        <v>74</v>
      </c>
      <c r="B168" s="171" t="s">
        <v>305</v>
      </c>
      <c r="C168" s="172" t="s">
        <v>306</v>
      </c>
      <c r="D168" s="173" t="s">
        <v>85</v>
      </c>
      <c r="E168" s="174">
        <v>23.1495</v>
      </c>
      <c r="F168" s="207">
        <v>0</v>
      </c>
      <c r="G168" s="175">
        <f>E168*F168</f>
        <v>0</v>
      </c>
      <c r="O168" s="169">
        <v>2</v>
      </c>
      <c r="AA168" s="145">
        <v>12</v>
      </c>
      <c r="AB168" s="145">
        <v>0</v>
      </c>
      <c r="AC168" s="145">
        <v>22</v>
      </c>
      <c r="AZ168" s="145">
        <v>2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6">
        <v>12</v>
      </c>
      <c r="CB168" s="176">
        <v>0</v>
      </c>
      <c r="CZ168" s="145">
        <v>1.09E-2</v>
      </c>
    </row>
    <row r="169" spans="1:104" x14ac:dyDescent="0.2">
      <c r="A169" s="177"/>
      <c r="B169" s="179"/>
      <c r="C169" s="228" t="s">
        <v>104</v>
      </c>
      <c r="D169" s="229"/>
      <c r="E169" s="180">
        <v>23.1495</v>
      </c>
      <c r="F169" s="181"/>
      <c r="G169" s="182"/>
      <c r="M169" s="178" t="s">
        <v>104</v>
      </c>
      <c r="O169" s="169"/>
    </row>
    <row r="170" spans="1:104" x14ac:dyDescent="0.2">
      <c r="A170" s="170">
        <v>75</v>
      </c>
      <c r="B170" s="171" t="s">
        <v>307</v>
      </c>
      <c r="C170" s="172" t="s">
        <v>308</v>
      </c>
      <c r="D170" s="173" t="s">
        <v>61</v>
      </c>
      <c r="E170" s="174">
        <f>SUM(G167:G169)/100</f>
        <v>0</v>
      </c>
      <c r="F170" s="174">
        <v>0</v>
      </c>
      <c r="G170" s="175">
        <f>E170*F170</f>
        <v>0</v>
      </c>
      <c r="O170" s="169">
        <v>2</v>
      </c>
      <c r="AA170" s="145">
        <v>7</v>
      </c>
      <c r="AB170" s="145">
        <v>1002</v>
      </c>
      <c r="AC170" s="145">
        <v>5</v>
      </c>
      <c r="AZ170" s="145">
        <v>2</v>
      </c>
      <c r="BA170" s="145">
        <f>IF(AZ170=1,G170,0)</f>
        <v>0</v>
      </c>
      <c r="BB170" s="145">
        <f>IF(AZ170=2,G170,0)</f>
        <v>0</v>
      </c>
      <c r="BC170" s="145">
        <f>IF(AZ170=3,G170,0)</f>
        <v>0</v>
      </c>
      <c r="BD170" s="145">
        <f>IF(AZ170=4,G170,0)</f>
        <v>0</v>
      </c>
      <c r="BE170" s="145">
        <f>IF(AZ170=5,G170,0)</f>
        <v>0</v>
      </c>
      <c r="CA170" s="176">
        <v>7</v>
      </c>
      <c r="CB170" s="176">
        <v>1002</v>
      </c>
      <c r="CZ170" s="145">
        <v>0</v>
      </c>
    </row>
    <row r="171" spans="1:104" x14ac:dyDescent="0.2">
      <c r="A171" s="183"/>
      <c r="B171" s="184" t="s">
        <v>74</v>
      </c>
      <c r="C171" s="185" t="str">
        <f>CONCATENATE(B166," ",C166)</f>
        <v>775 Podlahy vlysové a parketové</v>
      </c>
      <c r="D171" s="186"/>
      <c r="E171" s="187"/>
      <c r="F171" s="188"/>
      <c r="G171" s="189">
        <f>SUM(G166:G170)</f>
        <v>0</v>
      </c>
      <c r="O171" s="169">
        <v>4</v>
      </c>
      <c r="BA171" s="190">
        <f>SUM(BA166:BA170)</f>
        <v>0</v>
      </c>
      <c r="BB171" s="190">
        <f>SUM(BB166:BB170)</f>
        <v>0</v>
      </c>
      <c r="BC171" s="190">
        <f>SUM(BC166:BC170)</f>
        <v>0</v>
      </c>
      <c r="BD171" s="190">
        <f>SUM(BD166:BD170)</f>
        <v>0</v>
      </c>
      <c r="BE171" s="190">
        <f>SUM(BE166:BE170)</f>
        <v>0</v>
      </c>
    </row>
    <row r="172" spans="1:104" x14ac:dyDescent="0.2">
      <c r="A172" s="162" t="s">
        <v>72</v>
      </c>
      <c r="B172" s="163" t="s">
        <v>309</v>
      </c>
      <c r="C172" s="164" t="s">
        <v>310</v>
      </c>
      <c r="D172" s="165"/>
      <c r="E172" s="166"/>
      <c r="F172" s="166"/>
      <c r="G172" s="167"/>
      <c r="H172" s="168"/>
      <c r="I172" s="168"/>
      <c r="O172" s="169">
        <v>1</v>
      </c>
    </row>
    <row r="173" spans="1:104" x14ac:dyDescent="0.2">
      <c r="A173" s="170">
        <v>76</v>
      </c>
      <c r="B173" s="171" t="s">
        <v>311</v>
      </c>
      <c r="C173" s="172" t="s">
        <v>312</v>
      </c>
      <c r="D173" s="173" t="s">
        <v>85</v>
      </c>
      <c r="E173" s="174">
        <v>12.265000000000001</v>
      </c>
      <c r="F173" s="207">
        <v>0</v>
      </c>
      <c r="G173" s="175">
        <f>E173*F173</f>
        <v>0</v>
      </c>
      <c r="O173" s="169">
        <v>2</v>
      </c>
      <c r="AA173" s="145">
        <v>1</v>
      </c>
      <c r="AB173" s="145">
        <v>7</v>
      </c>
      <c r="AC173" s="145">
        <v>7</v>
      </c>
      <c r="AZ173" s="145">
        <v>2</v>
      </c>
      <c r="BA173" s="145">
        <f>IF(AZ173=1,G173,0)</f>
        <v>0</v>
      </c>
      <c r="BB173" s="145">
        <f>IF(AZ173=2,G173,0)</f>
        <v>0</v>
      </c>
      <c r="BC173" s="145">
        <f>IF(AZ173=3,G173,0)</f>
        <v>0</v>
      </c>
      <c r="BD173" s="145">
        <f>IF(AZ173=4,G173,0)</f>
        <v>0</v>
      </c>
      <c r="BE173" s="145">
        <f>IF(AZ173=5,G173,0)</f>
        <v>0</v>
      </c>
      <c r="CA173" s="176">
        <v>1</v>
      </c>
      <c r="CB173" s="176">
        <v>7</v>
      </c>
      <c r="CZ173" s="145">
        <v>5.2399999999999999E-3</v>
      </c>
    </row>
    <row r="174" spans="1:104" x14ac:dyDescent="0.2">
      <c r="A174" s="177"/>
      <c r="B174" s="179"/>
      <c r="C174" s="228" t="s">
        <v>110</v>
      </c>
      <c r="D174" s="229"/>
      <c r="E174" s="180">
        <v>12.265000000000001</v>
      </c>
      <c r="F174" s="181"/>
      <c r="G174" s="182"/>
      <c r="M174" s="178" t="s">
        <v>110</v>
      </c>
      <c r="O174" s="169"/>
    </row>
    <row r="175" spans="1:104" x14ac:dyDescent="0.2">
      <c r="A175" s="170">
        <v>77</v>
      </c>
      <c r="B175" s="171" t="s">
        <v>313</v>
      </c>
      <c r="C175" s="172" t="s">
        <v>314</v>
      </c>
      <c r="D175" s="173" t="s">
        <v>85</v>
      </c>
      <c r="E175" s="174">
        <v>12.878500000000001</v>
      </c>
      <c r="F175" s="207">
        <v>0</v>
      </c>
      <c r="G175" s="175">
        <f>E175*F175</f>
        <v>0</v>
      </c>
      <c r="O175" s="169">
        <v>2</v>
      </c>
      <c r="AA175" s="145">
        <v>3</v>
      </c>
      <c r="AB175" s="145">
        <v>7</v>
      </c>
      <c r="AC175" s="145">
        <v>597813712</v>
      </c>
      <c r="AZ175" s="145">
        <v>2</v>
      </c>
      <c r="BA175" s="145">
        <f>IF(AZ175=1,G175,0)</f>
        <v>0</v>
      </c>
      <c r="BB175" s="145">
        <f>IF(AZ175=2,G175,0)</f>
        <v>0</v>
      </c>
      <c r="BC175" s="145">
        <f>IF(AZ175=3,G175,0)</f>
        <v>0</v>
      </c>
      <c r="BD175" s="145">
        <f>IF(AZ175=4,G175,0)</f>
        <v>0</v>
      </c>
      <c r="BE175" s="145">
        <f>IF(AZ175=5,G175,0)</f>
        <v>0</v>
      </c>
      <c r="CA175" s="176">
        <v>3</v>
      </c>
      <c r="CB175" s="176">
        <v>7</v>
      </c>
      <c r="CZ175" s="145">
        <v>1.3599999999999999E-2</v>
      </c>
    </row>
    <row r="176" spans="1:104" x14ac:dyDescent="0.2">
      <c r="A176" s="177"/>
      <c r="B176" s="179"/>
      <c r="C176" s="228" t="s">
        <v>110</v>
      </c>
      <c r="D176" s="229"/>
      <c r="E176" s="180">
        <v>12.265000000000001</v>
      </c>
      <c r="F176" s="181"/>
      <c r="G176" s="182"/>
      <c r="M176" s="178" t="s">
        <v>110</v>
      </c>
      <c r="O176" s="169"/>
    </row>
    <row r="177" spans="1:104" x14ac:dyDescent="0.2">
      <c r="A177" s="177"/>
      <c r="B177" s="179"/>
      <c r="C177" s="228" t="s">
        <v>315</v>
      </c>
      <c r="D177" s="229"/>
      <c r="E177" s="180">
        <v>0.61350000000000005</v>
      </c>
      <c r="F177" s="181"/>
      <c r="G177" s="182"/>
      <c r="M177" s="178" t="s">
        <v>315</v>
      </c>
      <c r="O177" s="169"/>
    </row>
    <row r="178" spans="1:104" x14ac:dyDescent="0.2">
      <c r="A178" s="170">
        <v>78</v>
      </c>
      <c r="B178" s="171" t="s">
        <v>316</v>
      </c>
      <c r="C178" s="172" t="s">
        <v>317</v>
      </c>
      <c r="D178" s="173" t="s">
        <v>61</v>
      </c>
      <c r="E178" s="174">
        <f>SUM(G173:G177)/100</f>
        <v>0</v>
      </c>
      <c r="F178" s="207">
        <v>0</v>
      </c>
      <c r="G178" s="175">
        <f>E178*F178</f>
        <v>0</v>
      </c>
      <c r="O178" s="169">
        <v>2</v>
      </c>
      <c r="AA178" s="145">
        <v>7</v>
      </c>
      <c r="AB178" s="145">
        <v>1002</v>
      </c>
      <c r="AC178" s="145">
        <v>5</v>
      </c>
      <c r="AZ178" s="145">
        <v>2</v>
      </c>
      <c r="BA178" s="145">
        <f>IF(AZ178=1,G178,0)</f>
        <v>0</v>
      </c>
      <c r="BB178" s="145">
        <f>IF(AZ178=2,G178,0)</f>
        <v>0</v>
      </c>
      <c r="BC178" s="145">
        <f>IF(AZ178=3,G178,0)</f>
        <v>0</v>
      </c>
      <c r="BD178" s="145">
        <f>IF(AZ178=4,G178,0)</f>
        <v>0</v>
      </c>
      <c r="BE178" s="145">
        <f>IF(AZ178=5,G178,0)</f>
        <v>0</v>
      </c>
      <c r="CA178" s="176">
        <v>7</v>
      </c>
      <c r="CB178" s="176">
        <v>1002</v>
      </c>
      <c r="CZ178" s="145">
        <v>0</v>
      </c>
    </row>
    <row r="179" spans="1:104" x14ac:dyDescent="0.2">
      <c r="A179" s="183"/>
      <c r="B179" s="184" t="s">
        <v>74</v>
      </c>
      <c r="C179" s="185" t="str">
        <f>CONCATENATE(B172," ",C172)</f>
        <v>781 Obklady keramické</v>
      </c>
      <c r="D179" s="186"/>
      <c r="E179" s="187"/>
      <c r="F179" s="188"/>
      <c r="G179" s="189">
        <f>SUM(G172:G178)</f>
        <v>0</v>
      </c>
      <c r="O179" s="169">
        <v>4</v>
      </c>
      <c r="BA179" s="190">
        <f>SUM(BA172:BA178)</f>
        <v>0</v>
      </c>
      <c r="BB179" s="190">
        <f>SUM(BB172:BB178)</f>
        <v>0</v>
      </c>
      <c r="BC179" s="190">
        <f>SUM(BC172:BC178)</f>
        <v>0</v>
      </c>
      <c r="BD179" s="190">
        <f>SUM(BD172:BD178)</f>
        <v>0</v>
      </c>
      <c r="BE179" s="190">
        <f>SUM(BE172:BE178)</f>
        <v>0</v>
      </c>
    </row>
    <row r="180" spans="1:104" x14ac:dyDescent="0.2">
      <c r="A180" s="162" t="s">
        <v>72</v>
      </c>
      <c r="B180" s="163" t="s">
        <v>318</v>
      </c>
      <c r="C180" s="164" t="s">
        <v>319</v>
      </c>
      <c r="D180" s="165"/>
      <c r="E180" s="166"/>
      <c r="F180" s="166"/>
      <c r="G180" s="167"/>
      <c r="H180" s="168"/>
      <c r="I180" s="168"/>
      <c r="O180" s="169">
        <v>1</v>
      </c>
    </row>
    <row r="181" spans="1:104" x14ac:dyDescent="0.2">
      <c r="A181" s="170">
        <v>79</v>
      </c>
      <c r="B181" s="171" t="s">
        <v>320</v>
      </c>
      <c r="C181" s="172" t="s">
        <v>321</v>
      </c>
      <c r="D181" s="173" t="s">
        <v>85</v>
      </c>
      <c r="E181" s="174">
        <v>2.5499999999999998</v>
      </c>
      <c r="F181" s="207">
        <v>0</v>
      </c>
      <c r="G181" s="175">
        <f>E181*F181</f>
        <v>0</v>
      </c>
      <c r="O181" s="169">
        <v>2</v>
      </c>
      <c r="AA181" s="145">
        <v>1</v>
      </c>
      <c r="AB181" s="145">
        <v>7</v>
      </c>
      <c r="AC181" s="145">
        <v>7</v>
      </c>
      <c r="AZ181" s="145">
        <v>2</v>
      </c>
      <c r="BA181" s="145">
        <f>IF(AZ181=1,G181,0)</f>
        <v>0</v>
      </c>
      <c r="BB181" s="145">
        <f>IF(AZ181=2,G181,0)</f>
        <v>0</v>
      </c>
      <c r="BC181" s="145">
        <f>IF(AZ181=3,G181,0)</f>
        <v>0</v>
      </c>
      <c r="BD181" s="145">
        <f>IF(AZ181=4,G181,0)</f>
        <v>0</v>
      </c>
      <c r="BE181" s="145">
        <f>IF(AZ181=5,G181,0)</f>
        <v>0</v>
      </c>
      <c r="CA181" s="176">
        <v>1</v>
      </c>
      <c r="CB181" s="176">
        <v>7</v>
      </c>
      <c r="CZ181" s="145">
        <v>3.1E-4</v>
      </c>
    </row>
    <row r="182" spans="1:104" x14ac:dyDescent="0.2">
      <c r="A182" s="177"/>
      <c r="B182" s="179"/>
      <c r="C182" s="228" t="s">
        <v>322</v>
      </c>
      <c r="D182" s="229"/>
      <c r="E182" s="180">
        <v>2.5499999999999998</v>
      </c>
      <c r="F182" s="181"/>
      <c r="G182" s="182"/>
      <c r="M182" s="178" t="s">
        <v>322</v>
      </c>
      <c r="O182" s="169"/>
    </row>
    <row r="183" spans="1:104" x14ac:dyDescent="0.2">
      <c r="A183" s="170">
        <v>80</v>
      </c>
      <c r="B183" s="171" t="s">
        <v>323</v>
      </c>
      <c r="C183" s="172" t="s">
        <v>324</v>
      </c>
      <c r="D183" s="173" t="s">
        <v>85</v>
      </c>
      <c r="E183" s="174">
        <v>2.5499999999999998</v>
      </c>
      <c r="F183" s="207">
        <v>0</v>
      </c>
      <c r="G183" s="175">
        <f>E183*F183</f>
        <v>0</v>
      </c>
      <c r="O183" s="169">
        <v>2</v>
      </c>
      <c r="AA183" s="145">
        <v>1</v>
      </c>
      <c r="AB183" s="145">
        <v>7</v>
      </c>
      <c r="AC183" s="145">
        <v>7</v>
      </c>
      <c r="AZ183" s="145">
        <v>2</v>
      </c>
      <c r="BA183" s="145">
        <f>IF(AZ183=1,G183,0)</f>
        <v>0</v>
      </c>
      <c r="BB183" s="145">
        <f>IF(AZ183=2,G183,0)</f>
        <v>0</v>
      </c>
      <c r="BC183" s="145">
        <f>IF(AZ183=3,G183,0)</f>
        <v>0</v>
      </c>
      <c r="BD183" s="145">
        <f>IF(AZ183=4,G183,0)</f>
        <v>0</v>
      </c>
      <c r="BE183" s="145">
        <f>IF(AZ183=5,G183,0)</f>
        <v>0</v>
      </c>
      <c r="CA183" s="176">
        <v>1</v>
      </c>
      <c r="CB183" s="176">
        <v>7</v>
      </c>
      <c r="CZ183" s="145">
        <v>4.0000000000000002E-4</v>
      </c>
    </row>
    <row r="184" spans="1:104" x14ac:dyDescent="0.2">
      <c r="A184" s="177"/>
      <c r="B184" s="179"/>
      <c r="C184" s="228" t="s">
        <v>322</v>
      </c>
      <c r="D184" s="229"/>
      <c r="E184" s="180">
        <v>2.5499999999999998</v>
      </c>
      <c r="F184" s="181"/>
      <c r="G184" s="182"/>
      <c r="M184" s="178" t="s">
        <v>322</v>
      </c>
      <c r="O184" s="169"/>
    </row>
    <row r="185" spans="1:104" x14ac:dyDescent="0.2">
      <c r="A185" s="183"/>
      <c r="B185" s="184" t="s">
        <v>74</v>
      </c>
      <c r="C185" s="185" t="str">
        <f>CONCATENATE(B180," ",C180)</f>
        <v>783 Nátěry</v>
      </c>
      <c r="D185" s="186"/>
      <c r="E185" s="187"/>
      <c r="F185" s="188"/>
      <c r="G185" s="189">
        <f>SUM(G180:G184)</f>
        <v>0</v>
      </c>
      <c r="O185" s="169">
        <v>4</v>
      </c>
      <c r="BA185" s="190">
        <f>SUM(BA180:BA184)</f>
        <v>0</v>
      </c>
      <c r="BB185" s="190">
        <f>SUM(BB180:BB184)</f>
        <v>0</v>
      </c>
      <c r="BC185" s="190">
        <f>SUM(BC180:BC184)</f>
        <v>0</v>
      </c>
      <c r="BD185" s="190">
        <f>SUM(BD180:BD184)</f>
        <v>0</v>
      </c>
      <c r="BE185" s="190">
        <f>SUM(BE180:BE184)</f>
        <v>0</v>
      </c>
    </row>
    <row r="186" spans="1:104" x14ac:dyDescent="0.2">
      <c r="A186" s="162" t="s">
        <v>72</v>
      </c>
      <c r="B186" s="163" t="s">
        <v>325</v>
      </c>
      <c r="C186" s="164" t="s">
        <v>326</v>
      </c>
      <c r="D186" s="165"/>
      <c r="E186" s="166"/>
      <c r="F186" s="166"/>
      <c r="G186" s="167"/>
      <c r="H186" s="168"/>
      <c r="I186" s="168"/>
      <c r="O186" s="169">
        <v>1</v>
      </c>
    </row>
    <row r="187" spans="1:104" ht="22.5" x14ac:dyDescent="0.2">
      <c r="A187" s="170">
        <v>81</v>
      </c>
      <c r="B187" s="171" t="s">
        <v>327</v>
      </c>
      <c r="C187" s="172" t="s">
        <v>328</v>
      </c>
      <c r="D187" s="173" t="s">
        <v>85</v>
      </c>
      <c r="E187" s="174">
        <v>4.1692</v>
      </c>
      <c r="F187" s="207">
        <v>0</v>
      </c>
      <c r="G187" s="175">
        <f>E187*F187</f>
        <v>0</v>
      </c>
      <c r="O187" s="169">
        <v>2</v>
      </c>
      <c r="AA187" s="145">
        <v>2</v>
      </c>
      <c r="AB187" s="145">
        <v>7</v>
      </c>
      <c r="AC187" s="145">
        <v>7</v>
      </c>
      <c r="AZ187" s="145">
        <v>2</v>
      </c>
      <c r="BA187" s="145">
        <f>IF(AZ187=1,G187,0)</f>
        <v>0</v>
      </c>
      <c r="BB187" s="145">
        <f>IF(AZ187=2,G187,0)</f>
        <v>0</v>
      </c>
      <c r="BC187" s="145">
        <f>IF(AZ187=3,G187,0)</f>
        <v>0</v>
      </c>
      <c r="BD187" s="145">
        <f>IF(AZ187=4,G187,0)</f>
        <v>0</v>
      </c>
      <c r="BE187" s="145">
        <f>IF(AZ187=5,G187,0)</f>
        <v>0</v>
      </c>
      <c r="CA187" s="176">
        <v>2</v>
      </c>
      <c r="CB187" s="176">
        <v>7</v>
      </c>
      <c r="CZ187" s="145">
        <v>2.2000000000000001E-4</v>
      </c>
    </row>
    <row r="188" spans="1:104" x14ac:dyDescent="0.2">
      <c r="A188" s="177"/>
      <c r="B188" s="179"/>
      <c r="C188" s="228" t="s">
        <v>113</v>
      </c>
      <c r="D188" s="229"/>
      <c r="E188" s="180">
        <v>4.1692</v>
      </c>
      <c r="F188" s="181"/>
      <c r="G188" s="182"/>
      <c r="M188" s="178" t="s">
        <v>113</v>
      </c>
      <c r="O188" s="169"/>
    </row>
    <row r="189" spans="1:104" x14ac:dyDescent="0.2">
      <c r="A189" s="170">
        <v>82</v>
      </c>
      <c r="B189" s="171" t="s">
        <v>329</v>
      </c>
      <c r="C189" s="172" t="s">
        <v>330</v>
      </c>
      <c r="D189" s="173" t="s">
        <v>85</v>
      </c>
      <c r="E189" s="174">
        <v>36.470399999999998</v>
      </c>
      <c r="F189" s="207">
        <v>0</v>
      </c>
      <c r="G189" s="175">
        <f>E189*F189</f>
        <v>0</v>
      </c>
      <c r="O189" s="169">
        <v>2</v>
      </c>
      <c r="AA189" s="145">
        <v>2</v>
      </c>
      <c r="AB189" s="145">
        <v>7</v>
      </c>
      <c r="AC189" s="145">
        <v>7</v>
      </c>
      <c r="AZ189" s="145">
        <v>2</v>
      </c>
      <c r="BA189" s="145">
        <f>IF(AZ189=1,G189,0)</f>
        <v>0</v>
      </c>
      <c r="BB189" s="145">
        <f>IF(AZ189=2,G189,0)</f>
        <v>0</v>
      </c>
      <c r="BC189" s="145">
        <f>IF(AZ189=3,G189,0)</f>
        <v>0</v>
      </c>
      <c r="BD189" s="145">
        <f>IF(AZ189=4,G189,0)</f>
        <v>0</v>
      </c>
      <c r="BE189" s="145">
        <f>IF(AZ189=5,G189,0)</f>
        <v>0</v>
      </c>
      <c r="CA189" s="176">
        <v>2</v>
      </c>
      <c r="CB189" s="176">
        <v>7</v>
      </c>
      <c r="CZ189" s="145">
        <v>3.5E-4</v>
      </c>
    </row>
    <row r="190" spans="1:104" x14ac:dyDescent="0.2">
      <c r="A190" s="177"/>
      <c r="B190" s="179"/>
      <c r="C190" s="228" t="s">
        <v>331</v>
      </c>
      <c r="D190" s="229"/>
      <c r="E190" s="180">
        <v>0</v>
      </c>
      <c r="F190" s="181"/>
      <c r="G190" s="182"/>
      <c r="M190" s="178" t="s">
        <v>331</v>
      </c>
      <c r="O190" s="169"/>
    </row>
    <row r="191" spans="1:104" x14ac:dyDescent="0.2">
      <c r="A191" s="177"/>
      <c r="B191" s="179"/>
      <c r="C191" s="228" t="s">
        <v>104</v>
      </c>
      <c r="D191" s="229"/>
      <c r="E191" s="180">
        <v>23.1495</v>
      </c>
      <c r="F191" s="181"/>
      <c r="G191" s="182"/>
      <c r="M191" s="178" t="s">
        <v>104</v>
      </c>
      <c r="O191" s="169"/>
    </row>
    <row r="192" spans="1:104" x14ac:dyDescent="0.2">
      <c r="A192" s="177"/>
      <c r="B192" s="179"/>
      <c r="C192" s="228" t="s">
        <v>96</v>
      </c>
      <c r="D192" s="229"/>
      <c r="E192" s="180">
        <v>2.5354000000000001</v>
      </c>
      <c r="F192" s="181"/>
      <c r="G192" s="182"/>
      <c r="M192" s="178" t="s">
        <v>96</v>
      </c>
      <c r="O192" s="169"/>
    </row>
    <row r="193" spans="1:104" x14ac:dyDescent="0.2">
      <c r="A193" s="177"/>
      <c r="B193" s="179"/>
      <c r="C193" s="228" t="s">
        <v>332</v>
      </c>
      <c r="D193" s="229"/>
      <c r="E193" s="180">
        <v>0</v>
      </c>
      <c r="F193" s="181"/>
      <c r="G193" s="182"/>
      <c r="M193" s="178" t="s">
        <v>332</v>
      </c>
      <c r="O193" s="169"/>
    </row>
    <row r="194" spans="1:104" x14ac:dyDescent="0.2">
      <c r="A194" s="177"/>
      <c r="B194" s="179"/>
      <c r="C194" s="228" t="s">
        <v>101</v>
      </c>
      <c r="D194" s="229"/>
      <c r="E194" s="180">
        <v>10.785500000000001</v>
      </c>
      <c r="F194" s="181"/>
      <c r="G194" s="182"/>
      <c r="M194" s="178" t="s">
        <v>101</v>
      </c>
      <c r="O194" s="169"/>
    </row>
    <row r="195" spans="1:104" ht="22.5" x14ac:dyDescent="0.2">
      <c r="A195" s="170">
        <v>83</v>
      </c>
      <c r="B195" s="171" t="s">
        <v>333</v>
      </c>
      <c r="C195" s="172" t="s">
        <v>334</v>
      </c>
      <c r="D195" s="173" t="s">
        <v>85</v>
      </c>
      <c r="E195" s="174">
        <v>44.999000000000002</v>
      </c>
      <c r="F195" s="207">
        <v>0</v>
      </c>
      <c r="G195" s="175">
        <f>E195*F195</f>
        <v>0</v>
      </c>
      <c r="O195" s="169">
        <v>2</v>
      </c>
      <c r="AA195" s="145">
        <v>2</v>
      </c>
      <c r="AB195" s="145">
        <v>7</v>
      </c>
      <c r="AC195" s="145">
        <v>7</v>
      </c>
      <c r="AZ195" s="145">
        <v>2</v>
      </c>
      <c r="BA195" s="145">
        <f>IF(AZ195=1,G195,0)</f>
        <v>0</v>
      </c>
      <c r="BB195" s="145">
        <f>IF(AZ195=2,G195,0)</f>
        <v>0</v>
      </c>
      <c r="BC195" s="145">
        <f>IF(AZ195=3,G195,0)</f>
        <v>0</v>
      </c>
      <c r="BD195" s="145">
        <f>IF(AZ195=4,G195,0)</f>
        <v>0</v>
      </c>
      <c r="BE195" s="145">
        <f>IF(AZ195=5,G195,0)</f>
        <v>0</v>
      </c>
      <c r="CA195" s="176">
        <v>2</v>
      </c>
      <c r="CB195" s="176">
        <v>7</v>
      </c>
      <c r="CZ195" s="145">
        <v>2.5999999999999998E-4</v>
      </c>
    </row>
    <row r="196" spans="1:104" x14ac:dyDescent="0.2">
      <c r="A196" s="177"/>
      <c r="B196" s="179"/>
      <c r="C196" s="235" t="s">
        <v>116</v>
      </c>
      <c r="D196" s="229"/>
      <c r="E196" s="203">
        <v>0</v>
      </c>
      <c r="F196" s="181"/>
      <c r="G196" s="182"/>
      <c r="M196" s="178" t="s">
        <v>116</v>
      </c>
      <c r="O196" s="169"/>
    </row>
    <row r="197" spans="1:104" x14ac:dyDescent="0.2">
      <c r="A197" s="177"/>
      <c r="B197" s="179"/>
      <c r="C197" s="235" t="s">
        <v>117</v>
      </c>
      <c r="D197" s="229"/>
      <c r="E197" s="203">
        <v>15.675000000000001</v>
      </c>
      <c r="F197" s="181"/>
      <c r="G197" s="182"/>
      <c r="M197" s="178" t="s">
        <v>117</v>
      </c>
      <c r="O197" s="169"/>
    </row>
    <row r="198" spans="1:104" x14ac:dyDescent="0.2">
      <c r="A198" s="177"/>
      <c r="B198" s="179"/>
      <c r="C198" s="235" t="s">
        <v>118</v>
      </c>
      <c r="D198" s="229"/>
      <c r="E198" s="203">
        <v>0.61</v>
      </c>
      <c r="F198" s="181"/>
      <c r="G198" s="182"/>
      <c r="M198" s="178" t="s">
        <v>118</v>
      </c>
      <c r="O198" s="169"/>
    </row>
    <row r="199" spans="1:104" x14ac:dyDescent="0.2">
      <c r="A199" s="177"/>
      <c r="B199" s="179"/>
      <c r="C199" s="235" t="s">
        <v>119</v>
      </c>
      <c r="D199" s="229"/>
      <c r="E199" s="203">
        <v>16.285</v>
      </c>
      <c r="F199" s="181"/>
      <c r="G199" s="182"/>
      <c r="M199" s="178" t="s">
        <v>119</v>
      </c>
      <c r="O199" s="169"/>
    </row>
    <row r="200" spans="1:104" x14ac:dyDescent="0.2">
      <c r="A200" s="177"/>
      <c r="B200" s="179"/>
      <c r="C200" s="228" t="s">
        <v>335</v>
      </c>
      <c r="D200" s="229"/>
      <c r="E200" s="180">
        <v>41.539499999999997</v>
      </c>
      <c r="F200" s="181"/>
      <c r="G200" s="182"/>
      <c r="M200" s="178" t="s">
        <v>335</v>
      </c>
      <c r="O200" s="169"/>
    </row>
    <row r="201" spans="1:104" x14ac:dyDescent="0.2">
      <c r="A201" s="177"/>
      <c r="B201" s="179"/>
      <c r="C201" s="228" t="s">
        <v>336</v>
      </c>
      <c r="D201" s="229"/>
      <c r="E201" s="180">
        <v>3.4594999999999998</v>
      </c>
      <c r="F201" s="181"/>
      <c r="G201" s="182"/>
      <c r="M201" s="178" t="s">
        <v>336</v>
      </c>
      <c r="O201" s="169"/>
    </row>
    <row r="202" spans="1:104" x14ac:dyDescent="0.2">
      <c r="A202" s="183"/>
      <c r="B202" s="184" t="s">
        <v>74</v>
      </c>
      <c r="C202" s="185" t="str">
        <f>CONCATENATE(B186," ",C186)</f>
        <v>784 Malby</v>
      </c>
      <c r="D202" s="186"/>
      <c r="E202" s="187"/>
      <c r="F202" s="188"/>
      <c r="G202" s="189">
        <f>SUM(G186:G201)</f>
        <v>0</v>
      </c>
      <c r="O202" s="169">
        <v>4</v>
      </c>
      <c r="BA202" s="190">
        <f>SUM(BA186:BA201)</f>
        <v>0</v>
      </c>
      <c r="BB202" s="190">
        <f>SUM(BB186:BB201)</f>
        <v>0</v>
      </c>
      <c r="BC202" s="190">
        <f>SUM(BC186:BC201)</f>
        <v>0</v>
      </c>
      <c r="BD202" s="190">
        <f>SUM(BD186:BD201)</f>
        <v>0</v>
      </c>
      <c r="BE202" s="190">
        <f>SUM(BE186:BE201)</f>
        <v>0</v>
      </c>
    </row>
    <row r="203" spans="1:104" x14ac:dyDescent="0.2">
      <c r="A203" s="162" t="s">
        <v>72</v>
      </c>
      <c r="B203" s="163" t="s">
        <v>337</v>
      </c>
      <c r="C203" s="164" t="s">
        <v>338</v>
      </c>
      <c r="D203" s="165"/>
      <c r="E203" s="166"/>
      <c r="F203" s="166"/>
      <c r="G203" s="167"/>
      <c r="H203" s="168"/>
      <c r="I203" s="168"/>
      <c r="O203" s="169">
        <v>1</v>
      </c>
    </row>
    <row r="204" spans="1:104" x14ac:dyDescent="0.2">
      <c r="A204" s="170">
        <v>84</v>
      </c>
      <c r="B204" s="171" t="s">
        <v>339</v>
      </c>
      <c r="C204" s="172" t="s">
        <v>340</v>
      </c>
      <c r="D204" s="173" t="s">
        <v>154</v>
      </c>
      <c r="E204" s="174">
        <v>1</v>
      </c>
      <c r="F204" s="207">
        <v>0</v>
      </c>
      <c r="G204" s="175">
        <f>E204*F204</f>
        <v>0</v>
      </c>
      <c r="O204" s="169">
        <v>2</v>
      </c>
      <c r="AA204" s="145">
        <v>12</v>
      </c>
      <c r="AB204" s="145">
        <v>0</v>
      </c>
      <c r="AC204" s="145">
        <v>23</v>
      </c>
      <c r="AZ204" s="145">
        <v>4</v>
      </c>
      <c r="BA204" s="145">
        <f>IF(AZ204=1,G204,0)</f>
        <v>0</v>
      </c>
      <c r="BB204" s="145">
        <f>IF(AZ204=2,G204,0)</f>
        <v>0</v>
      </c>
      <c r="BC204" s="145">
        <f>IF(AZ204=3,G204,0)</f>
        <v>0</v>
      </c>
      <c r="BD204" s="145">
        <f>IF(AZ204=4,G204,0)</f>
        <v>0</v>
      </c>
      <c r="BE204" s="145">
        <f>IF(AZ204=5,G204,0)</f>
        <v>0</v>
      </c>
      <c r="CA204" s="176">
        <v>12</v>
      </c>
      <c r="CB204" s="176">
        <v>0</v>
      </c>
      <c r="CZ204" s="145">
        <v>0</v>
      </c>
    </row>
    <row r="205" spans="1:104" x14ac:dyDescent="0.2">
      <c r="A205" s="183"/>
      <c r="B205" s="184" t="s">
        <v>74</v>
      </c>
      <c r="C205" s="185" t="str">
        <f>CONCATENATE(B203," ",C203)</f>
        <v>M21 Elektromontáže</v>
      </c>
      <c r="D205" s="186"/>
      <c r="E205" s="187"/>
      <c r="F205" s="188"/>
      <c r="G205" s="189">
        <f>SUM(G203:G204)</f>
        <v>0</v>
      </c>
      <c r="O205" s="169">
        <v>4</v>
      </c>
      <c r="BA205" s="190">
        <f>SUM(BA203:BA204)</f>
        <v>0</v>
      </c>
      <c r="BB205" s="190">
        <f>SUM(BB203:BB204)</f>
        <v>0</v>
      </c>
      <c r="BC205" s="190">
        <f>SUM(BC203:BC204)</f>
        <v>0</v>
      </c>
      <c r="BD205" s="190">
        <f>SUM(BD203:BD204)</f>
        <v>0</v>
      </c>
      <c r="BE205" s="190">
        <f>SUM(BE203:BE204)</f>
        <v>0</v>
      </c>
    </row>
    <row r="206" spans="1:104" x14ac:dyDescent="0.2">
      <c r="A206" s="162" t="s">
        <v>72</v>
      </c>
      <c r="B206" s="163" t="s">
        <v>341</v>
      </c>
      <c r="C206" s="164" t="s">
        <v>342</v>
      </c>
      <c r="D206" s="165"/>
      <c r="E206" s="166"/>
      <c r="F206" s="166"/>
      <c r="G206" s="167"/>
      <c r="H206" s="168"/>
      <c r="I206" s="168"/>
      <c r="O206" s="169">
        <v>1</v>
      </c>
    </row>
    <row r="207" spans="1:104" x14ac:dyDescent="0.2">
      <c r="A207" s="170">
        <v>85</v>
      </c>
      <c r="B207" s="171" t="s">
        <v>343</v>
      </c>
      <c r="C207" s="172" t="s">
        <v>344</v>
      </c>
      <c r="D207" s="173" t="s">
        <v>154</v>
      </c>
      <c r="E207" s="174">
        <v>2</v>
      </c>
      <c r="F207" s="207">
        <v>0</v>
      </c>
      <c r="G207" s="175">
        <f>E207*F207</f>
        <v>0</v>
      </c>
      <c r="O207" s="169">
        <v>2</v>
      </c>
      <c r="AA207" s="145">
        <v>12</v>
      </c>
      <c r="AB207" s="145">
        <v>0</v>
      </c>
      <c r="AC207" s="145">
        <v>88</v>
      </c>
      <c r="AZ207" s="145">
        <v>4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6">
        <v>12</v>
      </c>
      <c r="CB207" s="176">
        <v>0</v>
      </c>
      <c r="CZ207" s="145">
        <v>0</v>
      </c>
    </row>
    <row r="208" spans="1:104" x14ac:dyDescent="0.2">
      <c r="A208" s="183"/>
      <c r="B208" s="184" t="s">
        <v>74</v>
      </c>
      <c r="C208" s="185" t="str">
        <f>CONCATENATE(B206," ",C206)</f>
        <v>M24 Montáže vzduchotechnických zařízení</v>
      </c>
      <c r="D208" s="186"/>
      <c r="E208" s="187"/>
      <c r="F208" s="188"/>
      <c r="G208" s="189">
        <f>SUM(G206:G207)</f>
        <v>0</v>
      </c>
      <c r="O208" s="169">
        <v>4</v>
      </c>
      <c r="BA208" s="190">
        <f>SUM(BA206:BA207)</f>
        <v>0</v>
      </c>
      <c r="BB208" s="190">
        <f>SUM(BB206:BB207)</f>
        <v>0</v>
      </c>
      <c r="BC208" s="190">
        <f>SUM(BC206:BC207)</f>
        <v>0</v>
      </c>
      <c r="BD208" s="190">
        <f>SUM(BD206:BD207)</f>
        <v>0</v>
      </c>
      <c r="BE208" s="190">
        <f>SUM(BE206:BE207)</f>
        <v>0</v>
      </c>
    </row>
    <row r="209" spans="1:104" x14ac:dyDescent="0.2">
      <c r="A209" s="162" t="s">
        <v>72</v>
      </c>
      <c r="B209" s="163" t="s">
        <v>345</v>
      </c>
      <c r="C209" s="164" t="s">
        <v>346</v>
      </c>
      <c r="D209" s="165"/>
      <c r="E209" s="166"/>
      <c r="F209" s="166"/>
      <c r="G209" s="167"/>
      <c r="H209" s="168"/>
      <c r="I209" s="168"/>
      <c r="O209" s="169">
        <v>1</v>
      </c>
    </row>
    <row r="210" spans="1:104" x14ac:dyDescent="0.2">
      <c r="A210" s="170">
        <v>86</v>
      </c>
      <c r="B210" s="171" t="s">
        <v>347</v>
      </c>
      <c r="C210" s="172" t="s">
        <v>348</v>
      </c>
      <c r="D210" s="173" t="s">
        <v>206</v>
      </c>
      <c r="E210" s="174">
        <v>4.3452054999999996</v>
      </c>
      <c r="F210" s="207">
        <v>0</v>
      </c>
      <c r="G210" s="175">
        <f t="shared" ref="G210:G215" si="6">E210*F210</f>
        <v>0</v>
      </c>
      <c r="O210" s="169">
        <v>2</v>
      </c>
      <c r="AA210" s="145">
        <v>8</v>
      </c>
      <c r="AB210" s="145">
        <v>1</v>
      </c>
      <c r="AC210" s="145">
        <v>3</v>
      </c>
      <c r="AZ210" s="145">
        <v>1</v>
      </c>
      <c r="BA210" s="145">
        <f t="shared" ref="BA210:BA215" si="7">IF(AZ210=1,G210,0)</f>
        <v>0</v>
      </c>
      <c r="BB210" s="145">
        <f t="shared" ref="BB210:BB215" si="8">IF(AZ210=2,G210,0)</f>
        <v>0</v>
      </c>
      <c r="BC210" s="145">
        <f t="shared" ref="BC210:BC215" si="9">IF(AZ210=3,G210,0)</f>
        <v>0</v>
      </c>
      <c r="BD210" s="145">
        <f t="shared" ref="BD210:BD215" si="10">IF(AZ210=4,G210,0)</f>
        <v>0</v>
      </c>
      <c r="BE210" s="145">
        <f t="shared" ref="BE210:BE215" si="11">IF(AZ210=5,G210,0)</f>
        <v>0</v>
      </c>
      <c r="CA210" s="176">
        <v>8</v>
      </c>
      <c r="CB210" s="176">
        <v>1</v>
      </c>
      <c r="CZ210" s="145">
        <v>0</v>
      </c>
    </row>
    <row r="211" spans="1:104" x14ac:dyDescent="0.2">
      <c r="A211" s="170">
        <v>87</v>
      </c>
      <c r="B211" s="171" t="s">
        <v>349</v>
      </c>
      <c r="C211" s="172" t="s">
        <v>350</v>
      </c>
      <c r="D211" s="173" t="s">
        <v>206</v>
      </c>
      <c r="E211" s="174">
        <v>52.142465999999999</v>
      </c>
      <c r="F211" s="207">
        <v>0</v>
      </c>
      <c r="G211" s="175">
        <f t="shared" si="6"/>
        <v>0</v>
      </c>
      <c r="O211" s="169">
        <v>2</v>
      </c>
      <c r="AA211" s="145">
        <v>8</v>
      </c>
      <c r="AB211" s="145">
        <v>1</v>
      </c>
      <c r="AC211" s="145">
        <v>3</v>
      </c>
      <c r="AZ211" s="145">
        <v>1</v>
      </c>
      <c r="BA211" s="145">
        <f t="shared" si="7"/>
        <v>0</v>
      </c>
      <c r="BB211" s="145">
        <f t="shared" si="8"/>
        <v>0</v>
      </c>
      <c r="BC211" s="145">
        <f t="shared" si="9"/>
        <v>0</v>
      </c>
      <c r="BD211" s="145">
        <f t="shared" si="10"/>
        <v>0</v>
      </c>
      <c r="BE211" s="145">
        <f t="shared" si="11"/>
        <v>0</v>
      </c>
      <c r="CA211" s="176">
        <v>8</v>
      </c>
      <c r="CB211" s="176">
        <v>1</v>
      </c>
      <c r="CZ211" s="145">
        <v>0</v>
      </c>
    </row>
    <row r="212" spans="1:104" x14ac:dyDescent="0.2">
      <c r="A212" s="170">
        <v>88</v>
      </c>
      <c r="B212" s="171" t="s">
        <v>351</v>
      </c>
      <c r="C212" s="172" t="s">
        <v>352</v>
      </c>
      <c r="D212" s="173" t="s">
        <v>206</v>
      </c>
      <c r="E212" s="174">
        <v>8.6904109999999992</v>
      </c>
      <c r="F212" s="207">
        <v>0</v>
      </c>
      <c r="G212" s="175">
        <f t="shared" si="6"/>
        <v>0</v>
      </c>
      <c r="O212" s="169">
        <v>2</v>
      </c>
      <c r="AA212" s="145">
        <v>8</v>
      </c>
      <c r="AB212" s="145">
        <v>1</v>
      </c>
      <c r="AC212" s="145">
        <v>3</v>
      </c>
      <c r="AZ212" s="145">
        <v>1</v>
      </c>
      <c r="BA212" s="145">
        <f t="shared" si="7"/>
        <v>0</v>
      </c>
      <c r="BB212" s="145">
        <f t="shared" si="8"/>
        <v>0</v>
      </c>
      <c r="BC212" s="145">
        <f t="shared" si="9"/>
        <v>0</v>
      </c>
      <c r="BD212" s="145">
        <f t="shared" si="10"/>
        <v>0</v>
      </c>
      <c r="BE212" s="145">
        <f t="shared" si="11"/>
        <v>0</v>
      </c>
      <c r="CA212" s="176">
        <v>8</v>
      </c>
      <c r="CB212" s="176">
        <v>1</v>
      </c>
      <c r="CZ212" s="145">
        <v>0</v>
      </c>
    </row>
    <row r="213" spans="1:104" x14ac:dyDescent="0.2">
      <c r="A213" s="170">
        <v>89</v>
      </c>
      <c r="B213" s="171" t="s">
        <v>353</v>
      </c>
      <c r="C213" s="172" t="s">
        <v>354</v>
      </c>
      <c r="D213" s="173" t="s">
        <v>206</v>
      </c>
      <c r="E213" s="174">
        <v>4.3452054999999996</v>
      </c>
      <c r="F213" s="207">
        <v>0</v>
      </c>
      <c r="G213" s="175">
        <f t="shared" si="6"/>
        <v>0</v>
      </c>
      <c r="O213" s="169">
        <v>2</v>
      </c>
      <c r="AA213" s="145">
        <v>8</v>
      </c>
      <c r="AB213" s="145">
        <v>1</v>
      </c>
      <c r="AC213" s="145">
        <v>3</v>
      </c>
      <c r="AZ213" s="145">
        <v>1</v>
      </c>
      <c r="BA213" s="145">
        <f t="shared" si="7"/>
        <v>0</v>
      </c>
      <c r="BB213" s="145">
        <f t="shared" si="8"/>
        <v>0</v>
      </c>
      <c r="BC213" s="145">
        <f t="shared" si="9"/>
        <v>0</v>
      </c>
      <c r="BD213" s="145">
        <f t="shared" si="10"/>
        <v>0</v>
      </c>
      <c r="BE213" s="145">
        <f t="shared" si="11"/>
        <v>0</v>
      </c>
      <c r="CA213" s="176">
        <v>8</v>
      </c>
      <c r="CB213" s="176">
        <v>1</v>
      </c>
      <c r="CZ213" s="145">
        <v>0</v>
      </c>
    </row>
    <row r="214" spans="1:104" x14ac:dyDescent="0.2">
      <c r="A214" s="170">
        <v>90</v>
      </c>
      <c r="B214" s="171" t="s">
        <v>355</v>
      </c>
      <c r="C214" s="172" t="s">
        <v>356</v>
      </c>
      <c r="D214" s="173" t="s">
        <v>206</v>
      </c>
      <c r="E214" s="174">
        <v>4.3452054999999996</v>
      </c>
      <c r="F214" s="207">
        <v>0</v>
      </c>
      <c r="G214" s="175">
        <f t="shared" si="6"/>
        <v>0</v>
      </c>
      <c r="O214" s="169">
        <v>2</v>
      </c>
      <c r="AA214" s="145">
        <v>8</v>
      </c>
      <c r="AB214" s="145">
        <v>1</v>
      </c>
      <c r="AC214" s="145">
        <v>3</v>
      </c>
      <c r="AZ214" s="145">
        <v>1</v>
      </c>
      <c r="BA214" s="145">
        <f t="shared" si="7"/>
        <v>0</v>
      </c>
      <c r="BB214" s="145">
        <f t="shared" si="8"/>
        <v>0</v>
      </c>
      <c r="BC214" s="145">
        <f t="shared" si="9"/>
        <v>0</v>
      </c>
      <c r="BD214" s="145">
        <f t="shared" si="10"/>
        <v>0</v>
      </c>
      <c r="BE214" s="145">
        <f t="shared" si="11"/>
        <v>0</v>
      </c>
      <c r="CA214" s="176">
        <v>8</v>
      </c>
      <c r="CB214" s="176">
        <v>1</v>
      </c>
      <c r="CZ214" s="145">
        <v>0</v>
      </c>
    </row>
    <row r="215" spans="1:104" x14ac:dyDescent="0.2">
      <c r="A215" s="170">
        <v>91</v>
      </c>
      <c r="B215" s="171" t="s">
        <v>357</v>
      </c>
      <c r="C215" s="172" t="s">
        <v>358</v>
      </c>
      <c r="D215" s="173" t="s">
        <v>206</v>
      </c>
      <c r="E215" s="174">
        <v>4.3452054999999996</v>
      </c>
      <c r="F215" s="207">
        <v>0</v>
      </c>
      <c r="G215" s="175">
        <f t="shared" si="6"/>
        <v>0</v>
      </c>
      <c r="O215" s="169">
        <v>2</v>
      </c>
      <c r="AA215" s="145">
        <v>8</v>
      </c>
      <c r="AB215" s="145">
        <v>1</v>
      </c>
      <c r="AC215" s="145">
        <v>3</v>
      </c>
      <c r="AZ215" s="145">
        <v>1</v>
      </c>
      <c r="BA215" s="145">
        <f t="shared" si="7"/>
        <v>0</v>
      </c>
      <c r="BB215" s="145">
        <f t="shared" si="8"/>
        <v>0</v>
      </c>
      <c r="BC215" s="145">
        <f t="shared" si="9"/>
        <v>0</v>
      </c>
      <c r="BD215" s="145">
        <f t="shared" si="10"/>
        <v>0</v>
      </c>
      <c r="BE215" s="145">
        <f t="shared" si="11"/>
        <v>0</v>
      </c>
      <c r="CA215" s="176">
        <v>8</v>
      </c>
      <c r="CB215" s="176">
        <v>1</v>
      </c>
      <c r="CZ215" s="145">
        <v>0</v>
      </c>
    </row>
    <row r="216" spans="1:104" x14ac:dyDescent="0.2">
      <c r="A216" s="183"/>
      <c r="B216" s="184" t="s">
        <v>74</v>
      </c>
      <c r="C216" s="185" t="str">
        <f>CONCATENATE(B209," ",C209)</f>
        <v>D96 Přesuny suti a vybouraných hmot</v>
      </c>
      <c r="D216" s="186"/>
      <c r="E216" s="187"/>
      <c r="F216" s="188"/>
      <c r="G216" s="189">
        <f>SUM(G209:G215)</f>
        <v>0</v>
      </c>
      <c r="O216" s="169">
        <v>4</v>
      </c>
      <c r="BA216" s="190">
        <f>SUM(BA209:BA215)</f>
        <v>0</v>
      </c>
      <c r="BB216" s="190">
        <f>SUM(BB209:BB215)</f>
        <v>0</v>
      </c>
      <c r="BC216" s="190">
        <f>SUM(BC209:BC215)</f>
        <v>0</v>
      </c>
      <c r="BD216" s="190">
        <f>SUM(BD209:BD215)</f>
        <v>0</v>
      </c>
      <c r="BE216" s="190">
        <f>SUM(BE209:BE215)</f>
        <v>0</v>
      </c>
    </row>
    <row r="217" spans="1:104" x14ac:dyDescent="0.2">
      <c r="E217" s="145"/>
    </row>
    <row r="218" spans="1:104" x14ac:dyDescent="0.2">
      <c r="E218" s="145"/>
    </row>
    <row r="219" spans="1:104" x14ac:dyDescent="0.2">
      <c r="E219" s="145"/>
    </row>
    <row r="220" spans="1:104" x14ac:dyDescent="0.2">
      <c r="E220" s="145"/>
    </row>
    <row r="221" spans="1:104" x14ac:dyDescent="0.2">
      <c r="E221" s="145"/>
    </row>
    <row r="222" spans="1:104" x14ac:dyDescent="0.2">
      <c r="E222" s="145"/>
    </row>
    <row r="223" spans="1:104" x14ac:dyDescent="0.2">
      <c r="E223" s="145"/>
    </row>
    <row r="224" spans="1:104" x14ac:dyDescent="0.2">
      <c r="E224" s="145"/>
    </row>
    <row r="225" spans="1:7" x14ac:dyDescent="0.2">
      <c r="E225" s="145"/>
    </row>
    <row r="226" spans="1:7" x14ac:dyDescent="0.2">
      <c r="E226" s="145"/>
    </row>
    <row r="227" spans="1:7" x14ac:dyDescent="0.2">
      <c r="E227" s="145"/>
    </row>
    <row r="228" spans="1:7" x14ac:dyDescent="0.2">
      <c r="E228" s="145"/>
    </row>
    <row r="229" spans="1:7" x14ac:dyDescent="0.2">
      <c r="E229" s="145"/>
    </row>
    <row r="230" spans="1:7" x14ac:dyDescent="0.2">
      <c r="E230" s="145"/>
    </row>
    <row r="231" spans="1:7" x14ac:dyDescent="0.2">
      <c r="E231" s="145"/>
    </row>
    <row r="232" spans="1:7" x14ac:dyDescent="0.2">
      <c r="E232" s="145"/>
    </row>
    <row r="233" spans="1:7" x14ac:dyDescent="0.2">
      <c r="E233" s="145"/>
    </row>
    <row r="234" spans="1:7" x14ac:dyDescent="0.2">
      <c r="E234" s="145"/>
    </row>
    <row r="235" spans="1:7" x14ac:dyDescent="0.2">
      <c r="E235" s="145"/>
    </row>
    <row r="236" spans="1:7" x14ac:dyDescent="0.2">
      <c r="E236" s="145"/>
    </row>
    <row r="237" spans="1:7" x14ac:dyDescent="0.2">
      <c r="E237" s="145"/>
    </row>
    <row r="238" spans="1:7" x14ac:dyDescent="0.2">
      <c r="E238" s="145"/>
    </row>
    <row r="239" spans="1:7" x14ac:dyDescent="0.2">
      <c r="E239" s="145"/>
    </row>
    <row r="240" spans="1:7" x14ac:dyDescent="0.2">
      <c r="A240" s="191"/>
      <c r="B240" s="191"/>
      <c r="C240" s="191"/>
      <c r="D240" s="191"/>
      <c r="E240" s="191"/>
      <c r="F240" s="191"/>
      <c r="G240" s="191"/>
    </row>
    <row r="241" spans="1:7" x14ac:dyDescent="0.2">
      <c r="A241" s="191"/>
      <c r="B241" s="191"/>
      <c r="C241" s="191"/>
      <c r="D241" s="191"/>
      <c r="E241" s="191"/>
      <c r="F241" s="191"/>
      <c r="G241" s="191"/>
    </row>
    <row r="242" spans="1:7" x14ac:dyDescent="0.2">
      <c r="A242" s="191"/>
      <c r="B242" s="191"/>
      <c r="C242" s="191"/>
      <c r="D242" s="191"/>
      <c r="E242" s="191"/>
      <c r="F242" s="191"/>
      <c r="G242" s="191"/>
    </row>
    <row r="243" spans="1:7" x14ac:dyDescent="0.2">
      <c r="A243" s="191"/>
      <c r="B243" s="191"/>
      <c r="C243" s="191"/>
      <c r="D243" s="191"/>
      <c r="E243" s="191"/>
      <c r="F243" s="191"/>
      <c r="G243" s="191"/>
    </row>
    <row r="244" spans="1:7" x14ac:dyDescent="0.2">
      <c r="E244" s="145"/>
    </row>
    <row r="245" spans="1:7" x14ac:dyDescent="0.2">
      <c r="E245" s="145"/>
    </row>
    <row r="246" spans="1:7" x14ac:dyDescent="0.2">
      <c r="E246" s="145"/>
    </row>
    <row r="247" spans="1:7" x14ac:dyDescent="0.2">
      <c r="E247" s="145"/>
    </row>
    <row r="248" spans="1:7" x14ac:dyDescent="0.2">
      <c r="E248" s="145"/>
    </row>
    <row r="249" spans="1:7" x14ac:dyDescent="0.2">
      <c r="E249" s="145"/>
    </row>
    <row r="250" spans="1:7" x14ac:dyDescent="0.2">
      <c r="E250" s="145"/>
    </row>
    <row r="251" spans="1:7" x14ac:dyDescent="0.2">
      <c r="E251" s="145"/>
    </row>
    <row r="252" spans="1:7" x14ac:dyDescent="0.2">
      <c r="E252" s="145"/>
    </row>
    <row r="253" spans="1:7" x14ac:dyDescent="0.2">
      <c r="E253" s="145"/>
    </row>
    <row r="254" spans="1:7" x14ac:dyDescent="0.2">
      <c r="E254" s="145"/>
    </row>
    <row r="255" spans="1:7" x14ac:dyDescent="0.2">
      <c r="E255" s="145"/>
    </row>
    <row r="256" spans="1:7" x14ac:dyDescent="0.2">
      <c r="E256" s="145"/>
    </row>
    <row r="257" spans="5:5" x14ac:dyDescent="0.2">
      <c r="E257" s="145"/>
    </row>
    <row r="258" spans="5:5" x14ac:dyDescent="0.2">
      <c r="E258" s="145"/>
    </row>
    <row r="259" spans="5:5" x14ac:dyDescent="0.2">
      <c r="E259" s="145"/>
    </row>
    <row r="260" spans="5:5" x14ac:dyDescent="0.2">
      <c r="E260" s="145"/>
    </row>
    <row r="261" spans="5:5" x14ac:dyDescent="0.2">
      <c r="E261" s="145"/>
    </row>
    <row r="262" spans="5:5" x14ac:dyDescent="0.2">
      <c r="E262" s="145"/>
    </row>
    <row r="263" spans="5:5" x14ac:dyDescent="0.2">
      <c r="E263" s="145"/>
    </row>
    <row r="264" spans="5:5" x14ac:dyDescent="0.2">
      <c r="E264" s="145"/>
    </row>
    <row r="265" spans="5:5" x14ac:dyDescent="0.2">
      <c r="E265" s="145"/>
    </row>
    <row r="266" spans="5:5" x14ac:dyDescent="0.2">
      <c r="E266" s="145"/>
    </row>
    <row r="267" spans="5:5" x14ac:dyDescent="0.2">
      <c r="E267" s="145"/>
    </row>
    <row r="268" spans="5:5" x14ac:dyDescent="0.2">
      <c r="E268" s="145"/>
    </row>
    <row r="269" spans="5:5" x14ac:dyDescent="0.2">
      <c r="E269" s="145"/>
    </row>
    <row r="270" spans="5:5" x14ac:dyDescent="0.2">
      <c r="E270" s="145"/>
    </row>
    <row r="271" spans="5:5" x14ac:dyDescent="0.2">
      <c r="E271" s="145"/>
    </row>
    <row r="272" spans="5:5" x14ac:dyDescent="0.2">
      <c r="E272" s="145"/>
    </row>
    <row r="273" spans="1:7" x14ac:dyDescent="0.2">
      <c r="E273" s="145"/>
    </row>
    <row r="274" spans="1:7" x14ac:dyDescent="0.2">
      <c r="E274" s="145"/>
    </row>
    <row r="275" spans="1:7" x14ac:dyDescent="0.2">
      <c r="A275" s="192"/>
      <c r="B275" s="192"/>
    </row>
    <row r="276" spans="1:7" x14ac:dyDescent="0.2">
      <c r="A276" s="191"/>
      <c r="B276" s="191"/>
      <c r="C276" s="194"/>
      <c r="D276" s="194"/>
      <c r="E276" s="195"/>
      <c r="F276" s="194"/>
      <c r="G276" s="196"/>
    </row>
    <row r="277" spans="1:7" x14ac:dyDescent="0.2">
      <c r="A277" s="197"/>
      <c r="B277" s="197"/>
      <c r="C277" s="191"/>
      <c r="D277" s="191"/>
      <c r="E277" s="198"/>
      <c r="F277" s="191"/>
      <c r="G277" s="191"/>
    </row>
    <row r="278" spans="1:7" x14ac:dyDescent="0.2">
      <c r="A278" s="191"/>
      <c r="B278" s="191"/>
      <c r="C278" s="191"/>
      <c r="D278" s="191"/>
      <c r="E278" s="198"/>
      <c r="F278" s="191"/>
      <c r="G278" s="191"/>
    </row>
    <row r="279" spans="1:7" x14ac:dyDescent="0.2">
      <c r="A279" s="191"/>
      <c r="B279" s="191"/>
      <c r="C279" s="191"/>
      <c r="D279" s="191"/>
      <c r="E279" s="198"/>
      <c r="F279" s="191"/>
      <c r="G279" s="191"/>
    </row>
    <row r="280" spans="1:7" x14ac:dyDescent="0.2">
      <c r="A280" s="191"/>
      <c r="B280" s="191"/>
      <c r="C280" s="191"/>
      <c r="D280" s="191"/>
      <c r="E280" s="198"/>
      <c r="F280" s="191"/>
      <c r="G280" s="191"/>
    </row>
    <row r="281" spans="1:7" x14ac:dyDescent="0.2">
      <c r="A281" s="191"/>
      <c r="B281" s="191"/>
      <c r="C281" s="191"/>
      <c r="D281" s="191"/>
      <c r="E281" s="198"/>
      <c r="F281" s="191"/>
      <c r="G281" s="191"/>
    </row>
    <row r="282" spans="1:7" x14ac:dyDescent="0.2">
      <c r="A282" s="191"/>
      <c r="B282" s="191"/>
      <c r="C282" s="191"/>
      <c r="D282" s="191"/>
      <c r="E282" s="198"/>
      <c r="F282" s="191"/>
      <c r="G282" s="191"/>
    </row>
    <row r="283" spans="1:7" x14ac:dyDescent="0.2">
      <c r="A283" s="191"/>
      <c r="B283" s="191"/>
      <c r="C283" s="191"/>
      <c r="D283" s="191"/>
      <c r="E283" s="198"/>
      <c r="F283" s="191"/>
      <c r="G283" s="191"/>
    </row>
    <row r="284" spans="1:7" x14ac:dyDescent="0.2">
      <c r="A284" s="191"/>
      <c r="B284" s="191"/>
      <c r="C284" s="191"/>
      <c r="D284" s="191"/>
      <c r="E284" s="198"/>
      <c r="F284" s="191"/>
      <c r="G284" s="191"/>
    </row>
    <row r="285" spans="1:7" x14ac:dyDescent="0.2">
      <c r="A285" s="191"/>
      <c r="B285" s="191"/>
      <c r="C285" s="191"/>
      <c r="D285" s="191"/>
      <c r="E285" s="198"/>
      <c r="F285" s="191"/>
      <c r="G285" s="191"/>
    </row>
    <row r="286" spans="1:7" x14ac:dyDescent="0.2">
      <c r="A286" s="191"/>
      <c r="B286" s="191"/>
      <c r="C286" s="191"/>
      <c r="D286" s="191"/>
      <c r="E286" s="198"/>
      <c r="F286" s="191"/>
      <c r="G286" s="191"/>
    </row>
    <row r="287" spans="1:7" x14ac:dyDescent="0.2">
      <c r="A287" s="191"/>
      <c r="B287" s="191"/>
      <c r="C287" s="191"/>
      <c r="D287" s="191"/>
      <c r="E287" s="198"/>
      <c r="F287" s="191"/>
      <c r="G287" s="191"/>
    </row>
    <row r="288" spans="1:7" x14ac:dyDescent="0.2">
      <c r="A288" s="191"/>
      <c r="B288" s="191"/>
      <c r="C288" s="191"/>
      <c r="D288" s="191"/>
      <c r="E288" s="198"/>
      <c r="F288" s="191"/>
      <c r="G288" s="191"/>
    </row>
    <row r="289" spans="1:7" x14ac:dyDescent="0.2">
      <c r="A289" s="191"/>
      <c r="B289" s="191"/>
      <c r="C289" s="191"/>
      <c r="D289" s="191"/>
      <c r="E289" s="198"/>
      <c r="F289" s="191"/>
      <c r="G289" s="191"/>
    </row>
  </sheetData>
  <mergeCells count="81">
    <mergeCell ref="C200:D200"/>
    <mergeCell ref="C201:D201"/>
    <mergeCell ref="C193:D193"/>
    <mergeCell ref="C194:D194"/>
    <mergeCell ref="C196:D196"/>
    <mergeCell ref="C197:D197"/>
    <mergeCell ref="C198:D198"/>
    <mergeCell ref="C199:D199"/>
    <mergeCell ref="C192:D192"/>
    <mergeCell ref="C169:D169"/>
    <mergeCell ref="C174:D174"/>
    <mergeCell ref="C176:D176"/>
    <mergeCell ref="C177:D177"/>
    <mergeCell ref="C182:D182"/>
    <mergeCell ref="C184:D184"/>
    <mergeCell ref="C188:D188"/>
    <mergeCell ref="C190:D190"/>
    <mergeCell ref="C191:D191"/>
    <mergeCell ref="C163:D163"/>
    <mergeCell ref="C144:D144"/>
    <mergeCell ref="C145:D145"/>
    <mergeCell ref="C146:D146"/>
    <mergeCell ref="C147:D147"/>
    <mergeCell ref="C148:D148"/>
    <mergeCell ref="C154:D154"/>
    <mergeCell ref="C156:D156"/>
    <mergeCell ref="C158:D158"/>
    <mergeCell ref="C160:D160"/>
    <mergeCell ref="C162:D162"/>
    <mergeCell ref="C139:D139"/>
    <mergeCell ref="C140:D140"/>
    <mergeCell ref="C141:D141"/>
    <mergeCell ref="C142:D142"/>
    <mergeCell ref="C104:D104"/>
    <mergeCell ref="C105:D105"/>
    <mergeCell ref="C107:D107"/>
    <mergeCell ref="C110:D110"/>
    <mergeCell ref="C112:D112"/>
    <mergeCell ref="C114:D114"/>
    <mergeCell ref="C85:D85"/>
    <mergeCell ref="C97:D97"/>
    <mergeCell ref="C98:D98"/>
    <mergeCell ref="C99:D99"/>
    <mergeCell ref="C70:D70"/>
    <mergeCell ref="C71:D71"/>
    <mergeCell ref="C73:D73"/>
    <mergeCell ref="C75:D75"/>
    <mergeCell ref="C78:D78"/>
    <mergeCell ref="C80:D80"/>
    <mergeCell ref="C82:D82"/>
    <mergeCell ref="C83:D83"/>
    <mergeCell ref="C62:D62"/>
    <mergeCell ref="C63:D63"/>
    <mergeCell ref="C40:D40"/>
    <mergeCell ref="C41:D41"/>
    <mergeCell ref="C43:D43"/>
    <mergeCell ref="C50:D50"/>
    <mergeCell ref="C56:D56"/>
    <mergeCell ref="C58:D58"/>
    <mergeCell ref="C59:D59"/>
    <mergeCell ref="C61:D61"/>
    <mergeCell ref="C34:D34"/>
    <mergeCell ref="C35:D35"/>
    <mergeCell ref="C36:D36"/>
    <mergeCell ref="C16:D16"/>
    <mergeCell ref="C18:D18"/>
    <mergeCell ref="C20:D20"/>
    <mergeCell ref="C22:D22"/>
    <mergeCell ref="C23:D23"/>
    <mergeCell ref="C27:D27"/>
    <mergeCell ref="C28:D28"/>
    <mergeCell ref="C30:D30"/>
    <mergeCell ref="C32:D32"/>
    <mergeCell ref="C33:D33"/>
    <mergeCell ref="C10:D10"/>
    <mergeCell ref="C12:D12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dandova</dc:creator>
  <cp:lastModifiedBy>Hynčíková Blanka Ing.</cp:lastModifiedBy>
  <dcterms:created xsi:type="dcterms:W3CDTF">2017-06-21T09:38:26Z</dcterms:created>
  <dcterms:modified xsi:type="dcterms:W3CDTF">2017-06-21T13:46:36Z</dcterms:modified>
</cp:coreProperties>
</file>