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225" windowWidth="12510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<sst xmlns="http://schemas.openxmlformats.org/spreadsheetml/2006/main" count="38" uniqueCount="37">
  <si>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ISDN30D</t>
  </si>
  <si>
    <t>Parametry</t>
  </si>
  <si>
    <t>příloha č. 2</t>
  </si>
  <si>
    <t>Počet</t>
  </si>
  <si>
    <t>Cena na 1 ks / měsíc (31dnů) bez DPH</t>
  </si>
  <si>
    <t>Celkem za službu bez DPH</t>
  </si>
  <si>
    <t>ISDN2D</t>
  </si>
  <si>
    <t>příloha č. 3</t>
  </si>
  <si>
    <t>ANALOGOVÉ</t>
  </si>
  <si>
    <t>Služba linky</t>
  </si>
  <si>
    <t>příloha č. 5</t>
  </si>
  <si>
    <t>CENA CELKEM včetně DPH</t>
  </si>
  <si>
    <t>Měsíční CENA CELKEM včetně DPH za linky</t>
  </si>
  <si>
    <t>Počet hovorů</t>
  </si>
  <si>
    <t>Měsíční CENA CELKEM včetně DPH za tarifní hovory</t>
  </si>
  <si>
    <t>Nabídková cena</t>
  </si>
  <si>
    <t>1 měsíc</t>
  </si>
  <si>
    <t>Cena za linky včetně DPH</t>
  </si>
  <si>
    <t>Cena za tarify včetně DPH</t>
  </si>
  <si>
    <t>místní a dálkové volání</t>
  </si>
  <si>
    <t>volání do mobilních sítí operátorů v ČR</t>
  </si>
  <si>
    <t>Směr volání</t>
  </si>
  <si>
    <t>Volání do neveřejných telefonních sítí</t>
  </si>
  <si>
    <t>účtovaná délka hovoru v sec.</t>
  </si>
  <si>
    <t>pevné</t>
  </si>
  <si>
    <t>mobily</t>
  </si>
  <si>
    <t>neveř.</t>
  </si>
  <si>
    <t>hovorů</t>
  </si>
  <si>
    <t>sekund</t>
  </si>
  <si>
    <t>průměr s/h</t>
  </si>
  <si>
    <t>Nabídková CENA CELKEM včetně DPH je stanovena součtem ceny za linky a ceny za tarifní hovory.</t>
  </si>
  <si>
    <t>Měsíční CENA CELKEM včetně DPH za linky je stanovena součtem cen za jednotlivé druhy linek pronásobených jejich počty. Paušální platby v sobě zahrnují i náklady spojené s realizací tohoto výběrového řízení. Celková cena nesmí přesáhnout cenu nabídnutou.</t>
  </si>
  <si>
    <t>Tarifikace hovorného 1+1 (účtování po vteřinách)</t>
  </si>
  <si>
    <t>Měsíční CENA CELKEM včetně DPH za tarifní hovory je stanovena účtováním 1+1 (účtování po vteřinách) s připočítanou daní DPH. Cena je vypočítána z průměrného počtu a délky hovorů za jeden měsíc uskutečněných u HZS Středočeského kraje.</t>
  </si>
  <si>
    <t xml:space="preserve">Cena celkem za hovory bez DPH </t>
  </si>
  <si>
    <t>Stanovení nabídkové ceny - příloha č. 5</t>
  </si>
  <si>
    <t>Cena za minutu 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</si>
</sst>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8" fillId="0" borderId="11" xfId="0" applyFont="1" applyBorder="1" applyAlignment="1">
      <alignment vertical="center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right" vertical="center"/>
    </xf>
    <xf numFmtId="44" fontId="37" fillId="0" borderId="0" xfId="0" applyNumberFormat="1" applyFont="1" applyBorder="1" applyAlignment="1">
      <alignment vertical="center" wrapText="1"/>
    </xf>
    <xf numFmtId="44" fontId="37" fillId="0" borderId="12" xfId="38" applyFont="1" applyBorder="1" applyAlignment="1">
      <alignment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7" fillId="0" borderId="13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/>
    </xf>
    <xf numFmtId="44" fontId="37" fillId="0" borderId="12" xfId="38" applyFont="1" applyBorder="1" applyAlignment="1">
      <alignment/>
    </xf>
    <xf numFmtId="168" fontId="37" fillId="0" borderId="0" xfId="0" applyNumberFormat="1" applyFont="1" applyBorder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0" fontId="37" fillId="0" borderId="13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wrapText="1"/>
    </xf>
    <xf numFmtId="49" fontId="37" fillId="0" borderId="0" xfId="0" applyNumberFormat="1" applyFont="1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 wrapText="1"/>
    </xf>
    <xf numFmtId="168" fontId="37" fillId="0" borderId="0" xfId="0" applyNumberFormat="1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168" fontId="37" fillId="0" borderId="0" xfId="0" applyNumberFormat="1" applyFont="1" applyBorder="1" applyAlignment="1">
      <alignment vertical="center"/>
    </xf>
    <xf numFmtId="49" fontId="37" fillId="0" borderId="14" xfId="0" applyNumberFormat="1" applyFont="1" applyBorder="1" applyAlignment="1">
      <alignment horizontal="left" vertical="center" wrapText="1"/>
    </xf>
    <xf numFmtId="168" fontId="37" fillId="0" borderId="15" xfId="0" applyNumberFormat="1" applyFont="1" applyBorder="1" applyAlignment="1">
      <alignment horizontal="left" vertical="center" wrapText="1"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0" borderId="17" xfId="0" applyFont="1" applyBorder="1" applyAlignment="1">
      <alignment vertical="center" wrapText="1"/>
    </xf>
    <xf numFmtId="0" fontId="38" fillId="0" borderId="0" xfId="0" applyFont="1" applyBorder="1" applyAlignment="1">
      <alignment vertical="center" wrapText="1"/>
    </xf>
    <xf numFmtId="168" fontId="37" fillId="0" borderId="0" xfId="0" applyNumberFormat="1" applyFont="1" applyFill="1" applyBorder="1" applyAlignment="1">
      <alignment vertical="center"/>
    </xf>
    <xf numFmtId="168" fontId="38" fillId="0" borderId="18" xfId="0" applyNumberFormat="1" applyFont="1" applyFill="1" applyBorder="1" applyAlignment="1">
      <alignment vertical="center"/>
    </xf>
    <xf numFmtId="44" fontId="37" fillId="0" borderId="19" xfId="38" applyFont="1" applyFill="1" applyBorder="1" applyAlignment="1">
      <alignment vertical="center"/>
    </xf>
    <xf numFmtId="44" fontId="38" fillId="0" borderId="19" xfId="0" applyNumberFormat="1" applyFont="1" applyBorder="1" applyAlignment="1">
      <alignment vertical="center" wrapText="1"/>
    </xf>
    <xf numFmtId="44" fontId="39" fillId="0" borderId="10" xfId="38" applyFont="1" applyBorder="1" applyAlignment="1">
      <alignment horizontal="left" vertical="top" wrapText="1"/>
    </xf>
    <xf numFmtId="44" fontId="39" fillId="0" borderId="10" xfId="38" applyFont="1" applyBorder="1" applyAlignment="1">
      <alignment horizontal="left" vertical="center" wrapText="1"/>
    </xf>
    <xf numFmtId="0" fontId="38" fillId="0" borderId="16" xfId="0" applyFont="1" applyBorder="1" applyAlignment="1">
      <alignment horizontal="right" vertical="center" wrapText="1"/>
    </xf>
    <xf numFmtId="0" fontId="38" fillId="0" borderId="17" xfId="0" applyFont="1" applyBorder="1" applyAlignment="1">
      <alignment horizontal="right" vertical="center" wrapText="1"/>
    </xf>
    <xf numFmtId="168" fontId="38" fillId="0" borderId="15" xfId="0" applyNumberFormat="1" applyFont="1" applyFill="1" applyBorder="1" applyAlignment="1">
      <alignment horizontal="right" vertical="center"/>
    </xf>
    <xf numFmtId="168" fontId="38" fillId="0" borderId="19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justify" vertical="center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15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21" xfId="0" applyFont="1" applyFill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0" fontId="38" fillId="0" borderId="23" xfId="0" applyFont="1" applyBorder="1" applyAlignment="1">
      <alignment horizontal="left" vertical="center"/>
    </xf>
    <xf numFmtId="0" fontId="38" fillId="0" borderId="24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tabSelected="1" zoomScalePageLayoutView="0" workbookViewId="0" topLeftCell="A17">
      <selection activeCell="B36" sqref="B36"/>
    </sheetView>
  </sheetViews>
  <sheetFormatPr defaultColWidth="9.140625" defaultRowHeight="15"/>
  <cols>
    <col min="1" max="3" width="21.7109375" style="14" customWidth="1"/>
    <col min="4" max="4" width="10.140625" style="14" customWidth="1"/>
    <col min="5" max="5" width="26.421875" style="14" customWidth="1"/>
    <col min="6" max="6" width="23.140625" style="14" customWidth="1"/>
    <col min="7" max="7" width="9.140625" style="14" bestFit="1" customWidth="1"/>
    <col min="8" max="8" width="14.28125" style="14" bestFit="1" customWidth="1"/>
    <col min="9" max="10" width="9.140625" style="14" customWidth="1"/>
    <col min="11" max="11" width="7.421875" style="14" bestFit="1" customWidth="1"/>
    <col min="12" max="12" width="14.8515625" style="14" bestFit="1" customWidth="1"/>
    <col min="13" max="16384" width="9.140625" style="14" customWidth="1"/>
  </cols>
  <sheetData>
    <row r="1" ht="15">
      <c r="A1" s="35" t="s">
        <v>35</v>
      </c>
    </row>
    <row r="2" ht="15.75" thickBot="1">
      <c r="A2" s="35"/>
    </row>
    <row r="3" spans="1:12" ht="30" customHeight="1">
      <c r="A3" s="36" t="s">
        <v>9</v>
      </c>
      <c r="B3" s="37" t="s">
        <v>1</v>
      </c>
      <c r="C3" s="37" t="s">
        <v>4</v>
      </c>
      <c r="D3" s="37" t="s">
        <v>3</v>
      </c>
      <c r="E3" s="38" t="s">
        <v>5</v>
      </c>
      <c r="F3" s="39"/>
      <c r="G3" s="3"/>
      <c r="H3" s="3"/>
      <c r="I3" s="3"/>
      <c r="J3" s="3"/>
      <c r="K3" s="15"/>
      <c r="L3" s="3"/>
    </row>
    <row r="4" spans="1:12" ht="18" customHeight="1">
      <c r="A4" s="16" t="s">
        <v>0</v>
      </c>
      <c r="B4" s="17" t="s">
        <v>2</v>
      </c>
      <c r="C4" s="44">
        <v>0</v>
      </c>
      <c r="D4" s="18">
        <v>1</v>
      </c>
      <c r="E4" s="19">
        <f>D4*C4</f>
        <v>0</v>
      </c>
      <c r="F4" s="20"/>
      <c r="G4" s="21"/>
      <c r="H4" s="21"/>
      <c r="I4" s="21"/>
      <c r="J4" s="22"/>
      <c r="K4" s="23"/>
      <c r="L4" s="22"/>
    </row>
    <row r="5" spans="1:12" ht="18" customHeight="1">
      <c r="A5" s="16" t="s">
        <v>6</v>
      </c>
      <c r="B5" s="17" t="s">
        <v>7</v>
      </c>
      <c r="C5" s="44">
        <v>0</v>
      </c>
      <c r="D5" s="18">
        <v>43</v>
      </c>
      <c r="E5" s="19">
        <f>D5*C5</f>
        <v>0</v>
      </c>
      <c r="F5" s="20"/>
      <c r="G5" s="21"/>
      <c r="H5" s="21"/>
      <c r="I5" s="21"/>
      <c r="J5" s="22"/>
      <c r="K5" s="23"/>
      <c r="L5" s="22"/>
    </row>
    <row r="6" spans="1:12" ht="18" customHeight="1">
      <c r="A6" s="16" t="s">
        <v>8</v>
      </c>
      <c r="B6" s="17" t="s">
        <v>10</v>
      </c>
      <c r="C6" s="44">
        <v>0</v>
      </c>
      <c r="D6" s="18">
        <v>1</v>
      </c>
      <c r="E6" s="19">
        <f>D6*C6</f>
        <v>0</v>
      </c>
      <c r="F6" s="20"/>
      <c r="G6" s="21"/>
      <c r="H6" s="21"/>
      <c r="I6" s="21"/>
      <c r="J6" s="22"/>
      <c r="K6" s="23"/>
      <c r="L6" s="22"/>
    </row>
    <row r="7" spans="1:6" s="2" customFormat="1" ht="30" customHeight="1" thickBot="1">
      <c r="A7" s="52" t="s">
        <v>12</v>
      </c>
      <c r="B7" s="53"/>
      <c r="C7" s="53"/>
      <c r="D7" s="53"/>
      <c r="E7" s="42">
        <f>(E4+E5+E6)*1.21</f>
        <v>0</v>
      </c>
      <c r="F7" s="40"/>
    </row>
    <row r="8" spans="1:6" ht="3.75" customHeight="1">
      <c r="A8" s="2"/>
      <c r="B8" s="1"/>
      <c r="C8" s="1"/>
      <c r="D8" s="1"/>
      <c r="E8" s="1"/>
      <c r="F8" s="5"/>
    </row>
    <row r="9" spans="1:6" s="24" customFormat="1" ht="43.5" customHeight="1">
      <c r="A9" s="51" t="s">
        <v>31</v>
      </c>
      <c r="B9" s="51"/>
      <c r="C9" s="51"/>
      <c r="D9" s="51"/>
      <c r="E9" s="51"/>
      <c r="F9" s="5"/>
    </row>
    <row r="10" spans="1:6" s="24" customFormat="1" ht="22.5" customHeight="1">
      <c r="A10" s="2"/>
      <c r="B10" s="1"/>
      <c r="C10" s="1"/>
      <c r="D10" s="1"/>
      <c r="E10" s="1"/>
      <c r="F10" s="5"/>
    </row>
    <row r="11" spans="1:6" s="24" customFormat="1" ht="22.5" customHeight="1">
      <c r="A11" s="3" t="s">
        <v>32</v>
      </c>
      <c r="B11" s="1"/>
      <c r="C11" s="1"/>
      <c r="D11" s="1"/>
      <c r="E11" s="1"/>
      <c r="F11" s="5"/>
    </row>
    <row r="12" spans="1:6" s="24" customFormat="1" ht="22.5" customHeight="1" thickBot="1">
      <c r="A12" s="2"/>
      <c r="B12" s="1"/>
      <c r="C12" s="1"/>
      <c r="D12" s="1"/>
      <c r="E12" s="1"/>
      <c r="F12" s="5"/>
    </row>
    <row r="13" spans="1:6" s="24" customFormat="1" ht="30" customHeight="1">
      <c r="A13" s="6" t="s">
        <v>21</v>
      </c>
      <c r="B13" s="37" t="s">
        <v>36</v>
      </c>
      <c r="C13" s="37" t="s">
        <v>23</v>
      </c>
      <c r="D13" s="37" t="s">
        <v>13</v>
      </c>
      <c r="E13" s="38" t="s">
        <v>5</v>
      </c>
      <c r="F13" s="39"/>
    </row>
    <row r="14" spans="1:6" s="24" customFormat="1" ht="30" customHeight="1">
      <c r="A14" s="25" t="s">
        <v>19</v>
      </c>
      <c r="B14" s="45">
        <v>0</v>
      </c>
      <c r="C14" s="4">
        <v>90</v>
      </c>
      <c r="D14" s="4">
        <v>1200</v>
      </c>
      <c r="E14" s="13">
        <f>B14*D14*1.5</f>
        <v>0</v>
      </c>
      <c r="F14" s="26"/>
    </row>
    <row r="15" spans="1:6" s="24" customFormat="1" ht="30" customHeight="1">
      <c r="A15" s="25" t="s">
        <v>20</v>
      </c>
      <c r="B15" s="45">
        <v>0</v>
      </c>
      <c r="C15" s="4">
        <v>90</v>
      </c>
      <c r="D15" s="4">
        <v>200</v>
      </c>
      <c r="E15" s="13">
        <f>B15*D15*1.5</f>
        <v>0</v>
      </c>
      <c r="F15" s="26"/>
    </row>
    <row r="16" spans="1:6" s="24" customFormat="1" ht="30" customHeight="1">
      <c r="A16" s="25" t="s">
        <v>22</v>
      </c>
      <c r="B16" s="45">
        <v>0</v>
      </c>
      <c r="C16" s="4">
        <v>90</v>
      </c>
      <c r="D16" s="4">
        <v>100</v>
      </c>
      <c r="E16" s="13">
        <f>B16*D16*1.5</f>
        <v>0</v>
      </c>
      <c r="F16" s="26"/>
    </row>
    <row r="17" spans="1:6" s="24" customFormat="1" ht="30" customHeight="1" thickBot="1">
      <c r="A17" s="56" t="s">
        <v>34</v>
      </c>
      <c r="B17" s="57"/>
      <c r="C17" s="57"/>
      <c r="D17" s="58"/>
      <c r="E17" s="43">
        <f>SUM(E14:E16)</f>
        <v>0</v>
      </c>
      <c r="F17" s="26"/>
    </row>
    <row r="18" spans="1:6" s="24" customFormat="1" ht="17.25" customHeight="1">
      <c r="A18" s="10"/>
      <c r="B18" s="5"/>
      <c r="C18" s="26"/>
      <c r="D18" s="11"/>
      <c r="E18" s="5"/>
      <c r="F18" s="12"/>
    </row>
    <row r="19" spans="1:6" s="26" customFormat="1" ht="19.5" customHeight="1" thickBot="1">
      <c r="A19" s="27"/>
      <c r="B19" s="28"/>
      <c r="C19" s="29"/>
      <c r="D19" s="30"/>
      <c r="E19" s="30"/>
      <c r="F19" s="31"/>
    </row>
    <row r="20" spans="1:6" s="2" customFormat="1" ht="33" customHeight="1" thickBot="1">
      <c r="A20" s="54" t="s">
        <v>14</v>
      </c>
      <c r="B20" s="55"/>
      <c r="C20" s="55"/>
      <c r="D20" s="55"/>
      <c r="E20" s="41">
        <f>E17*1.21</f>
        <v>0</v>
      </c>
      <c r="F20" s="40"/>
    </row>
    <row r="21" spans="1:6" ht="3.75" customHeight="1">
      <c r="A21" s="2"/>
      <c r="B21" s="1"/>
      <c r="C21" s="1"/>
      <c r="D21" s="1"/>
      <c r="E21" s="1"/>
      <c r="F21" s="5"/>
    </row>
    <row r="22" spans="1:6" ht="54" customHeight="1">
      <c r="A22" s="50" t="s">
        <v>33</v>
      </c>
      <c r="B22" s="50"/>
      <c r="C22" s="50"/>
      <c r="D22" s="50"/>
      <c r="E22" s="50"/>
      <c r="F22" s="5"/>
    </row>
    <row r="23" spans="1:256" ht="22.5" customHeight="1" thickBot="1">
      <c r="A23" s="2"/>
      <c r="B23" s="1"/>
      <c r="C23" s="1"/>
      <c r="D23" s="1"/>
      <c r="E23" s="1"/>
      <c r="F23" s="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6" s="24" customFormat="1" ht="30" customHeight="1">
      <c r="A24" s="36" t="s">
        <v>15</v>
      </c>
      <c r="B24" s="37" t="s">
        <v>17</v>
      </c>
      <c r="C24" s="37" t="s">
        <v>18</v>
      </c>
      <c r="D24" s="46" t="s">
        <v>11</v>
      </c>
      <c r="E24" s="47"/>
      <c r="F24" s="39"/>
    </row>
    <row r="25" spans="1:7" s="24" customFormat="1" ht="30" customHeight="1" thickBot="1">
      <c r="A25" s="32" t="s">
        <v>16</v>
      </c>
      <c r="B25" s="33">
        <f>E7</f>
        <v>0</v>
      </c>
      <c r="C25" s="33">
        <f>E20</f>
        <v>0</v>
      </c>
      <c r="D25" s="48">
        <f>B25+C25</f>
        <v>0</v>
      </c>
      <c r="E25" s="49"/>
      <c r="F25" s="40"/>
      <c r="G25" s="40"/>
    </row>
    <row r="26" ht="3.75" customHeight="1">
      <c r="F26" s="34"/>
    </row>
    <row r="27" spans="1:6" ht="22.5" customHeight="1">
      <c r="A27" s="50" t="s">
        <v>30</v>
      </c>
      <c r="B27" s="50"/>
      <c r="C27" s="50"/>
      <c r="D27" s="50"/>
      <c r="E27" s="50"/>
      <c r="F27" s="5"/>
    </row>
  </sheetData>
  <sheetProtection/>
  <mergeCells count="8">
    <mergeCell ref="D24:E24"/>
    <mergeCell ref="D25:E25"/>
    <mergeCell ref="A22:E22"/>
    <mergeCell ref="A27:E27"/>
    <mergeCell ref="A9:E9"/>
    <mergeCell ref="A7:D7"/>
    <mergeCell ref="A20:D20"/>
    <mergeCell ref="A17:D17"/>
  </mergeCells>
  <printOptions/>
  <pageMargins left="0.25" right="0.25" top="0.75" bottom="0.75" header="0.3" footer="0.3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5" sqref="B15"/>
    </sheetView>
  </sheetViews>
  <sheetFormatPr defaultColWidth="9.140625" defaultRowHeight="15"/>
  <sheetData>
    <row r="1" spans="1:3" ht="15">
      <c r="A1">
        <v>979</v>
      </c>
      <c r="B1" s="7">
        <v>0.9738888888888889</v>
      </c>
      <c r="C1">
        <f>3600*23+60*22+24</f>
        <v>84144</v>
      </c>
    </row>
    <row r="2" spans="1:3" ht="15">
      <c r="A2">
        <v>936</v>
      </c>
      <c r="B2" s="8">
        <v>2.8361574074074074</v>
      </c>
      <c r="C2">
        <f>3600*68+60*4+4</f>
        <v>245044</v>
      </c>
    </row>
    <row r="4" spans="1:3" ht="15">
      <c r="A4">
        <v>117</v>
      </c>
      <c r="B4" s="7">
        <v>0.11611111111111111</v>
      </c>
      <c r="C4">
        <f>3600*2+60*47+12</f>
        <v>10032</v>
      </c>
    </row>
    <row r="5" spans="1:3" ht="15">
      <c r="A5">
        <v>121</v>
      </c>
      <c r="B5" s="7">
        <v>0.38253472222222223</v>
      </c>
      <c r="C5">
        <f>3600*9+60*10+51</f>
        <v>33051</v>
      </c>
    </row>
    <row r="7" spans="1:3" ht="15">
      <c r="A7">
        <v>14</v>
      </c>
      <c r="B7" s="9">
        <v>0.015347222222222222</v>
      </c>
      <c r="C7">
        <f>3600*0+60*22+6</f>
        <v>1326</v>
      </c>
    </row>
    <row r="8" spans="1:3" ht="15">
      <c r="A8">
        <v>40</v>
      </c>
      <c r="B8" s="7">
        <v>0.1297222222222222</v>
      </c>
      <c r="C8">
        <f>3600*3+60*6+48</f>
        <v>11208</v>
      </c>
    </row>
    <row r="10" spans="1:3" ht="15">
      <c r="A10">
        <v>151</v>
      </c>
      <c r="B10" s="7">
        <v>0.15083333333333335</v>
      </c>
      <c r="C10">
        <f>3600*3+60*37+12</f>
        <v>13032</v>
      </c>
    </row>
    <row r="11" spans="1:3" ht="15">
      <c r="A11">
        <v>119</v>
      </c>
      <c r="B11" s="7">
        <v>0.3352199074074074</v>
      </c>
      <c r="C11">
        <f>3600*8+60*2+43</f>
        <v>28963</v>
      </c>
    </row>
    <row r="14" spans="2:4" ht="15">
      <c r="B14" t="s">
        <v>27</v>
      </c>
      <c r="C14" t="s">
        <v>28</v>
      </c>
      <c r="D14" t="s">
        <v>29</v>
      </c>
    </row>
    <row r="15" spans="1:4" ht="15">
      <c r="A15" t="s">
        <v>24</v>
      </c>
      <c r="B15">
        <f>A1+A2+A7+A8</f>
        <v>1969</v>
      </c>
      <c r="C15">
        <f>C1+C2+C7+C8</f>
        <v>341722</v>
      </c>
      <c r="D15">
        <f>C15/B15</f>
        <v>173.55104113763332</v>
      </c>
    </row>
    <row r="16" spans="1:4" ht="15">
      <c r="A16" t="s">
        <v>25</v>
      </c>
      <c r="B16">
        <f>A4+A5</f>
        <v>238</v>
      </c>
      <c r="C16">
        <f>C4+C5</f>
        <v>43083</v>
      </c>
      <c r="D16">
        <f>C16/B16</f>
        <v>181.02100840336135</v>
      </c>
    </row>
    <row r="17" spans="1:4" ht="15">
      <c r="A17" t="s">
        <v>26</v>
      </c>
      <c r="B17">
        <f>A10+A11</f>
        <v>270</v>
      </c>
      <c r="C17">
        <f>C10+C11</f>
        <v>41995</v>
      </c>
      <c r="D17">
        <f>C17/B17</f>
        <v>155.53703703703704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Maximovic</dc:creator>
  <cp:keywords/>
  <dc:description/>
  <cp:lastModifiedBy>Jan Kraydl</cp:lastModifiedBy>
  <cp:lastPrinted>2012-02-01T07:52:31Z</cp:lastPrinted>
  <dcterms:created xsi:type="dcterms:W3CDTF">2012-01-12T07:36:56Z</dcterms:created>
  <dcterms:modified xsi:type="dcterms:W3CDTF">2016-12-01T16:12:34Z</dcterms:modified>
  <cp:category/>
  <cp:version/>
  <cp:contentType/>
  <cp:contentStatus/>
</cp:coreProperties>
</file>