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120" yWindow="570" windowWidth="15600" windowHeight="11340"/>
  </bookViews>
  <sheets>
    <sheet name="Základní údaje a obsah spisu" sheetId="1" r:id="rId1"/>
    <sheet name="Lhůty" sheetId="2" r:id="rId2"/>
    <sheet name="Nesplněné lhůty" sheetId="3" r:id="rId3"/>
    <sheet name="Procesní kroky" sheetId="5" r:id="rId4"/>
    <sheet name="Pověřené osoby" sheetId="6" r:id="rId5"/>
    <sheet name="Lhůty - data" sheetId="8" r:id="rId6"/>
    <sheet name="Zákl. údaje" sheetId="9" r:id="rId7"/>
    <sheet name="Instituce" sheetId="10" r:id="rId8"/>
    <sheet name="Zástupci" sheetId="11" r:id="rId9"/>
    <sheet name="Režim zákona" sheetId="12" r:id="rId10"/>
    <sheet name="List1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Banky">'Procesní kroky'!#REF!</definedName>
    <definedName name="Data_pro_kartu_sporu_List1" localSheetId="3" hidden="1">'Procesní kroky'!#REF!</definedName>
    <definedName name="Data_pro_kartu_sporu_List1__1" localSheetId="3" hidden="1">'Procesní kroky'!#REF!</definedName>
    <definedName name="Data_pro_kartu_sporu_new" localSheetId="5" hidden="1">'Lhůty - data'!$A$1:$C$15</definedName>
    <definedName name="Data_pro_kartu_sporu_new" localSheetId="4" hidden="1">'Pověřené osoby'!$B$1:$I$18</definedName>
    <definedName name="Data_pro_kartu_sporu_new" localSheetId="3" hidden="1">'Procesní kroky'!$A$1:$E$62</definedName>
    <definedName name="Data_pro_kartu_sporu_new" localSheetId="6" hidden="1">'Zákl. údaje'!$A$1:$F$57</definedName>
    <definedName name="Data_pro_kartu_sporu_new_List1" localSheetId="3" hidden="1">'Procesní kroky'!#REF!</definedName>
    <definedName name="FOPO">'Procesní kroky'!#REF!</definedName>
    <definedName name="Kontaktní_osoby" localSheetId="3" hidden="1">'Procesní kroky'!#REF!</definedName>
    <definedName name="Kontaktní_osoby_KI" localSheetId="7" hidden="1">Instituce!$B$2:$B$996</definedName>
    <definedName name="Kontaktní_osoby_KI" localSheetId="3" hidden="1">'Procesní kroky'!#REF!</definedName>
    <definedName name="Kontaktní_osoby_KI_Instituce" localSheetId="7" hidden="1">Instituce!#REF!</definedName>
    <definedName name="Kontaktní_osoby_PS" localSheetId="7" hidden="1">Instituce!$C$2:$C$1001</definedName>
    <definedName name="Kontaktní_osoby_PS_Instituce" localSheetId="7" hidden="1">Instituce!#REF!</definedName>
    <definedName name="Kontaktní_osoby_RI" localSheetId="7" hidden="1">Instituce!$H$2:$H$1001</definedName>
    <definedName name="Kontaktní_osoby_SM" localSheetId="7" hidden="1">Instituce!$E$2:$E$1002</definedName>
    <definedName name="Kontaktní_osoby_SM_Instituce" localSheetId="7" hidden="1">Instituce!#REF!</definedName>
    <definedName name="Kontaktní_osoby_ST" localSheetId="7" hidden="1">Instituce!$G$2:$G$844</definedName>
    <definedName name="Kontaktní_osoby_SU" localSheetId="7" hidden="1">Instituce!$D$2:$D$1057</definedName>
    <definedName name="Kontaktní_osoby_SU" localSheetId="3" hidden="1">'Procesní kroky'!#REF!</definedName>
    <definedName name="Kontaktní_osoby_SU_Instituce" localSheetId="7" hidden="1">Instituce!#REF!</definedName>
    <definedName name="Kontaktní_osoby_ZP" localSheetId="7" hidden="1">Instituce!$F$2:$F$1002</definedName>
    <definedName name="Kontaktní_osoby_ZP" localSheetId="8" hidden="1">Zástupci!$A$1:$A$1001</definedName>
    <definedName name="Kontaktní_osoby_ZP_Instituce" localSheetId="7" hidden="1">Instituce!#REF!</definedName>
    <definedName name="ProcesníKrok">'Procesní kroky'!#REF!</definedName>
    <definedName name="ProcesníKroky">Tabulka_Data_pro_kartu_sporu_new9[[#All],[Sloupec2]]</definedName>
    <definedName name="Splněná">'Procesní kroky'!#REF!</definedName>
    <definedName name="TypDokumentu">'Procesní kroky'!#REF!</definedName>
    <definedName name="Účastník">'Procesní kroky'!#REF!</definedName>
  </definedNames>
  <calcPr calcId="145621"/>
</workbook>
</file>

<file path=xl/calcChain.xml><?xml version="1.0" encoding="utf-8"?>
<calcChain xmlns="http://schemas.openxmlformats.org/spreadsheetml/2006/main"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2" i="10"/>
  <c r="E111" i="1" l="1"/>
  <c r="E110" i="1"/>
  <c r="F109" i="1"/>
  <c r="E109" i="1"/>
  <c r="E108" i="1"/>
  <c r="E107" i="1"/>
  <c r="E106" i="1"/>
  <c r="E105" i="1"/>
  <c r="F104" i="1"/>
  <c r="E104" i="1"/>
  <c r="E103" i="1"/>
  <c r="E102" i="1"/>
  <c r="E101" i="1"/>
  <c r="E83" i="1"/>
  <c r="E82" i="1"/>
  <c r="F81" i="1"/>
  <c r="E81" i="1"/>
  <c r="E80" i="1"/>
  <c r="E79" i="1"/>
  <c r="E78" i="1"/>
  <c r="E77" i="1"/>
  <c r="F76" i="1"/>
  <c r="E76" i="1"/>
  <c r="E75" i="1"/>
  <c r="E74" i="1"/>
  <c r="E73" i="1"/>
  <c r="A19" i="6" l="1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2" i="6"/>
  <c r="A1" i="1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2" i="2"/>
  <c r="C131" i="1" l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A2" i="12" l="1"/>
  <c r="A3" i="12"/>
  <c r="A4" i="12"/>
  <c r="A5" i="12"/>
  <c r="A6" i="12"/>
  <c r="K104" i="1" l="1"/>
  <c r="K76" i="1"/>
  <c r="K46" i="1"/>
  <c r="K17" i="1"/>
  <c r="E59" i="1" l="1"/>
  <c r="E30" i="1" l="1"/>
  <c r="E33" i="1" s="1"/>
  <c r="E62" i="1"/>
  <c r="F32" i="1" l="1"/>
  <c r="E32" i="1"/>
  <c r="D37" i="1"/>
  <c r="D66" i="1" l="1"/>
  <c r="E61" i="1"/>
  <c r="E60" i="1"/>
  <c r="F61" i="1"/>
  <c r="C130" i="1"/>
  <c r="I131" i="1" l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I229" i="1" s="1"/>
  <c r="D130" i="1"/>
  <c r="I130" i="1" s="1"/>
  <c r="E2" i="1" l="1"/>
  <c r="E3" i="1" l="1"/>
  <c r="E114" i="1" l="1"/>
  <c r="E86" i="1"/>
  <c r="E58" i="1"/>
  <c r="E45" i="1"/>
  <c r="F27" i="1" l="1"/>
  <c r="C28" i="1"/>
  <c r="F14" i="1"/>
  <c r="C15" i="1"/>
  <c r="C27" i="1"/>
  <c r="E29" i="1"/>
  <c r="E16" i="1"/>
  <c r="C14" i="1"/>
  <c r="H40" i="3" l="1"/>
  <c r="H38" i="3"/>
  <c r="H31" i="3"/>
  <c r="H25" i="3"/>
  <c r="H19" i="3"/>
  <c r="H12" i="3"/>
  <c r="H5" i="3"/>
  <c r="H3" i="3"/>
  <c r="H2" i="3"/>
  <c r="J129" i="1" l="1"/>
  <c r="C66" i="1" l="1"/>
  <c r="F57" i="1"/>
  <c r="C57" i="1"/>
  <c r="F56" i="1"/>
  <c r="C56" i="1"/>
  <c r="C52" i="1"/>
  <c r="A3" i="1"/>
  <c r="F44" i="1"/>
  <c r="C44" i="1"/>
  <c r="F43" i="1"/>
  <c r="C43" i="1"/>
  <c r="H13" i="1" l="1"/>
  <c r="F113" i="1" l="1"/>
  <c r="C112" i="1"/>
  <c r="F85" i="1"/>
  <c r="C84" i="1"/>
  <c r="F28" i="1"/>
  <c r="F15" i="1"/>
  <c r="C122" i="1" l="1"/>
  <c r="C113" i="1"/>
  <c r="F112" i="1"/>
  <c r="C94" i="1"/>
  <c r="C85" i="1"/>
  <c r="F84" i="1"/>
  <c r="A2" i="1"/>
  <c r="C37" i="1" l="1"/>
  <c r="C23" i="1"/>
  <c r="C13" i="1" l="1"/>
  <c r="E13" i="1" s="1"/>
  <c r="E31" i="1" l="1"/>
  <c r="I129" i="1"/>
</calcChain>
</file>

<file path=xl/connections.xml><?xml version="1.0" encoding="utf-8"?>
<connections xmlns="http://schemas.openxmlformats.org/spreadsheetml/2006/main">
  <connection id="1" sourceFile="S:\KFA\1_odborné\Data pro kartu sporu_new.xlsx" keepAlive="1" name="Data pro kartu sporu_new" type="5" refreshedVersion="4" background="1" saveData="1">
    <dbPr connection="Provider=Microsoft.ACE.OLEDB.12.0;User ID=Admin;Data Source=S:\KFA\1_odborné\Data pro kartu sporu_new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Procesní kroky$'" commandType="3"/>
  </connection>
  <connection id="2" sourceFile="S:\KFA\1_odborné\Data pro kartu sporu_new.xlsx" keepAlive="1" name="Data pro kartu sporu_new1" type="5" refreshedVersion="4" background="1" saveData="1">
    <dbPr connection="Provider=Microsoft.ACE.OLEDB.12.0;User ID=Admin;Data Source=S:\KFA\1_odborné\Data pro kartu sporu_new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Pověřené osoby$'" commandType="3"/>
  </connection>
  <connection id="3" sourceFile="S:\KFA\1_odborné\Data pro kartu sporu_new.xlsx" keepAlive="1" name="Data pro kartu sporu_new2" type="5" refreshedVersion="4" background="1" saveData="1">
    <dbPr connection="Provider=Microsoft.ACE.OLEDB.12.0;User ID=Admin;Data Source=S:\KFA\1_odborné\Data pro kartu sporu_new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Lhůty$" commandType="3"/>
  </connection>
  <connection id="4" sourceFile="S:\KFA\1_odborné\Data pro kartu sporu_new.xlsx" keepAlive="1" name="Data pro kartu sporu_new3" type="5" refreshedVersion="4" background="1" saveData="1">
    <dbPr connection="Provider=Microsoft.ACE.OLEDB.12.0;User ID=Admin;Data Source=S:\KFA\1_odborné\Data pro kartu sporu_new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Základní údaje$'" commandType="3"/>
  </connection>
  <connection id="5" sourceFile="S:\KFA\1_odborné\1_správní řízení\03_kolektivní investování\Kontaktní osoby_KI.xlsx" keepAlive="1" name="Kontaktní osoby_KI" type="5" refreshedVersion="4" background="1" saveData="1">
    <dbPr connection="Provider=Microsoft.ACE.OLEDB.12.0;User ID=Admin;Data Source=S:\KFA\1_odborné\1_správní řízení\03_kolektivní investování\Kontaktní osoby_KI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Instituce" commandType="3"/>
  </connection>
  <connection id="6" sourceFile="S:\KFA\1_odborné\1_správní řízení\01_platební služby\Kontaktní osoby_PS.xlsx" keepAlive="1" name="Kontaktní osoby_PS" type="5" refreshedVersion="4" background="1" saveData="1">
    <dbPr connection="Provider=Microsoft.ACE.OLEDB.12.0;User ID=Admin;Data Source=S:\KFA\1_odborné\1_správní řízení\01_platební služby\Kontaktní osoby_P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Instituce" commandType="3"/>
  </connection>
  <connection id="7" sourceFile="S:\KFA\1_odborné\1_správní řízení\03a_investiční služby\Kontaktní osoby_RI.xlsx" keepAlive="1" name="Kontaktní osoby_RI" type="5" refreshedVersion="4" background="1" saveData="1">
    <dbPr connection="Provider=Microsoft.ACE.OLEDB.12.0;User ID=Admin;Data Source=S:\KFA\1_odborné\1_správní řízení\03a_investiční služby\Kontaktní osoby_RI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Instituce" commandType="3"/>
  </connection>
  <connection id="8" sourceFile="S:\KFA\1_odborné\1_správní řízení\04_směnárenská činnost\Kontaktní osoby_SM.xlsx" keepAlive="1" name="Kontaktní osoby_SM" type="5" refreshedVersion="4" background="1" saveData="1">
    <dbPr connection="Provider=Microsoft.ACE.OLEDB.12.0;User ID=Admin;Data Source=S:\KFA\1_odborné\1_správní řízení\04_směnárenská činnost\Kontaktní osoby_SM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Instituce" commandType="3"/>
  </connection>
  <connection id="9" sourceFile="S:\KFA\1_odborné\1_správní řízení\01a_stavební spoření\Kontaktní osoby_ST.xlsx" keepAlive="1" name="Kontaktní osoby_ST" type="5" refreshedVersion="0" new="1" background="1">
    <dbPr connection="Provider=Microsoft.ACE.OLEDB.12.0;Password=&quot;&quot;;User ID=Admin;Data Source=S:\KFA\1_odborné\1_správní řízení\01a_stavební spoření\Kontaktní osoby_ST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Instituce" commandType="3"/>
  </connection>
  <connection id="10" sourceFile="S:\KFA\1_odborné\1_správní řízení\01a_stavební spoření\Kontaktní osoby_ST.xlsx" keepAlive="1" name="Kontaktní osoby_ST1" type="5" refreshedVersion="4" background="1" saveData="1">
    <dbPr connection="Provider=Microsoft.ACE.OLEDB.12.0;User ID=Admin;Data Source=S:\KFA\1_odborné\1_správní řízení\01a_stavební spoření\Kontaktní osoby_ST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Instituce" commandType="3"/>
  </connection>
  <connection id="11" sourceFile="S:\KFA\1_odborné\1_správní řízení\02_úvěry\Kontaktní osoby_SU.xlsx" keepAlive="1" name="Kontaktní osoby_SU" type="5" refreshedVersion="4" background="1" saveData="1">
    <dbPr connection="Provider=Microsoft.ACE.OLEDB.12.0;User ID=Admin;Data Source=S:\KFA\1_odborné\1_správní řízení\02_úvěry\Kontaktní osoby_SU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Instituce" commandType="3"/>
  </connection>
  <connection id="12" sourceFile="S:\KFA\1_odborné\1_správní řízení\05_životní pojištění\Kontaktní osoby_ZP.xlsx" keepAlive="1" name="Kontaktní osoby_ZP" type="5" refreshedVersion="4" background="1" saveData="1">
    <dbPr connection="Provider=Microsoft.ACE.OLEDB.12.0;User ID=Admin;Data Source=S:\KFA\1_odborné\1_správní řízení\05_životní pojištění\Kontaktní osoby_ZP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Instituce" commandType="3"/>
  </connection>
</connections>
</file>

<file path=xl/sharedStrings.xml><?xml version="1.0" encoding="utf-8"?>
<sst xmlns="http://schemas.openxmlformats.org/spreadsheetml/2006/main" count="700" uniqueCount="310">
  <si>
    <t>proti</t>
  </si>
  <si>
    <t>Obsah spisu:</t>
  </si>
  <si>
    <t>Datum vložení do spisu</t>
  </si>
  <si>
    <t>Čísla listů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</si>
  <si>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</si>
  <si>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</si>
  <si>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</si>
  <si>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</si>
  <si>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</si>
  <si>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</si>
  <si>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</si>
  <si>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</si>
  <si>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</si>
  <si>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</si>
  <si>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</si>
  <si>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</si>
  <si>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Povinný</t>
  </si>
  <si>
    <t>Popis lhůty</t>
  </si>
  <si>
    <t>Den rozhodný pro počátek běhu</t>
  </si>
  <si>
    <t>Lhůta</t>
  </si>
  <si>
    <t>KFA</t>
  </si>
  <si>
    <t>Doručeno</t>
  </si>
  <si>
    <t>Počet dní od začátku řízení</t>
  </si>
  <si>
    <t>Počet dní lhůty KFA</t>
  </si>
  <si>
    <t>telefon</t>
  </si>
  <si>
    <t>e-mail</t>
  </si>
  <si>
    <t>datová schránka</t>
  </si>
  <si>
    <t>sídlo</t>
  </si>
  <si>
    <t>Splněná?</t>
  </si>
  <si>
    <t>Délka</t>
  </si>
  <si>
    <t>Pomocný výpočet</t>
  </si>
  <si>
    <t>Maximální nesplněná lhůta</t>
  </si>
  <si>
    <t>ne</t>
  </si>
  <si>
    <t xml:space="preserve">Kontrola doručení </t>
  </si>
  <si>
    <t>Axa Bank Europe</t>
  </si>
  <si>
    <t>13.</t>
  </si>
  <si>
    <t>1/1-1/</t>
  </si>
  <si>
    <t>2/1-2/</t>
  </si>
  <si>
    <t>3/1-3/</t>
  </si>
  <si>
    <t>4/1-4/</t>
  </si>
  <si>
    <t>5/1-5/</t>
  </si>
  <si>
    <t>6/1-6/</t>
  </si>
  <si>
    <t>7/1-7/</t>
  </si>
  <si>
    <t>8/1-8/</t>
  </si>
  <si>
    <t>9/1-9/</t>
  </si>
  <si>
    <t>10/1-10/</t>
  </si>
  <si>
    <t>11/1-11/</t>
  </si>
  <si>
    <t>12/1-12/</t>
  </si>
  <si>
    <t>13/1-13/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</si>
  <si>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</si>
  <si>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</si>
  <si>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</si>
  <si>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</si>
  <si>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</si>
  <si>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</si>
  <si>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</si>
  <si>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</si>
  <si>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</si>
  <si>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</si>
  <si>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</si>
  <si>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</si>
  <si>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</si>
  <si>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</si>
  <si>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</si>
  <si>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</si>
  <si>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</si>
  <si>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</si>
  <si>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</si>
  <si>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</si>
  <si>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</si>
  <si>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</si>
  <si>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</si>
  <si>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</si>
  <si>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</si>
  <si>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</si>
  <si>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</si>
  <si>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Datum zahájení</t>
  </si>
  <si>
    <t>Označení dokumentu</t>
  </si>
  <si>
    <t>Evid. číslo</t>
  </si>
  <si>
    <t>Po-řadí</t>
  </si>
  <si>
    <t>PM ze dne</t>
  </si>
  <si>
    <t>14/1-14/</t>
  </si>
  <si>
    <t>15/1-15/</t>
  </si>
  <si>
    <t>16/1-16/</t>
  </si>
  <si>
    <t>17/1-17/</t>
  </si>
  <si>
    <t>18/1-18/</t>
  </si>
  <si>
    <t>19/1-19/</t>
  </si>
  <si>
    <t>20/1-20/</t>
  </si>
  <si>
    <t>22/1-22/</t>
  </si>
  <si>
    <t>23/1-23/</t>
  </si>
  <si>
    <t>24/1-24/</t>
  </si>
  <si>
    <t>25/1-25/</t>
  </si>
  <si>
    <t>26/1-26/</t>
  </si>
  <si>
    <t>27/1-27/</t>
  </si>
  <si>
    <t>28/1-28/</t>
  </si>
  <si>
    <t>29/1-29/</t>
  </si>
  <si>
    <t>30/1-30/</t>
  </si>
  <si>
    <t>31/1-31/</t>
  </si>
  <si>
    <t>32/1-32/</t>
  </si>
  <si>
    <t>33/1-33/</t>
  </si>
  <si>
    <t>34/1-34/</t>
  </si>
  <si>
    <t>35/1-35/</t>
  </si>
  <si>
    <t>36/1-36/</t>
  </si>
  <si>
    <t>37/1-37/</t>
  </si>
  <si>
    <t>38/1-38/</t>
  </si>
  <si>
    <t>39/1-39/</t>
  </si>
  <si>
    <t>40/1-40/</t>
  </si>
  <si>
    <t>Třetí osoba</t>
  </si>
  <si>
    <t>Dožádaná Instituce</t>
  </si>
  <si>
    <t>Procesní krok</t>
  </si>
  <si>
    <t>Pomocný výpočet (NEMAZAT!!!)</t>
  </si>
  <si>
    <t>21/1-21/</t>
  </si>
  <si>
    <t>Datum právní moci</t>
  </si>
  <si>
    <t>Česká republika</t>
  </si>
  <si>
    <t>doručovací adresa</t>
  </si>
  <si>
    <t>bytem/sídlo</t>
  </si>
  <si>
    <t>číslo ČAK</t>
  </si>
  <si>
    <t>Datum rozhodnutí</t>
  </si>
  <si>
    <t>Počet dní od podání námitek/odvolání do rozh.</t>
  </si>
  <si>
    <t>IČO</t>
  </si>
  <si>
    <t>ulice, č.p.</t>
  </si>
  <si>
    <t>stát</t>
  </si>
  <si>
    <t>fyzická osoba</t>
  </si>
  <si>
    <t>název</t>
  </si>
  <si>
    <t>mateřská společnost</t>
  </si>
  <si>
    <t>Pověřená osoba</t>
  </si>
  <si>
    <t>Sp.zn.</t>
  </si>
  <si>
    <t>Vyber pověřenou osobu</t>
  </si>
  <si>
    <t>firma</t>
  </si>
  <si>
    <t>Instituce 2</t>
  </si>
  <si>
    <t>Zástupce Instituce 2</t>
  </si>
  <si>
    <t>Vyber předmět sporu</t>
  </si>
  <si>
    <t>Poznámka k předmětu sporu</t>
  </si>
  <si>
    <t>Předmět sporu podle evidence řízení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</si>
  <si>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</si>
  <si>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</si>
  <si>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</si>
  <si>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</si>
  <si>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</si>
  <si>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</si>
  <si>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</si>
  <si>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</si>
  <si>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</si>
  <si>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</si>
  <si>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</si>
  <si>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</si>
  <si>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</si>
  <si>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</si>
  <si>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</si>
  <si>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</si>
  <si>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</si>
  <si>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</si>
  <si>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</si>
  <si>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</si>
  <si>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41/1-41/</t>
  </si>
  <si>
    <t>42/1-42/</t>
  </si>
  <si>
    <t>43/1-43/</t>
  </si>
  <si>
    <t>44/1-44/</t>
  </si>
  <si>
    <t>45/1-45/</t>
  </si>
  <si>
    <t>46/1-46/</t>
  </si>
  <si>
    <t>47/1-47/</t>
  </si>
  <si>
    <t>48/1-48/</t>
  </si>
  <si>
    <t>49/1-49/</t>
  </si>
  <si>
    <t>50/1-50/</t>
  </si>
  <si>
    <t>51/1-51/</t>
  </si>
  <si>
    <t>52/1-52/</t>
  </si>
  <si>
    <t>53/1-53/</t>
  </si>
  <si>
    <t>54/1-54/</t>
  </si>
  <si>
    <t>55/1-55/</t>
  </si>
  <si>
    <t>56/1-56/</t>
  </si>
  <si>
    <t>57/1-57/</t>
  </si>
  <si>
    <t>58/1-58/</t>
  </si>
  <si>
    <t>59/1-59/</t>
  </si>
  <si>
    <r>
      <t xml:space="preserve">PSČ </t>
    </r>
    <r>
      <rPr>
        <sz val="10"/>
        <color theme="1"/>
        <rFont val="Calibri"/>
        <family val="2"/>
        <charset val="238"/>
      </rPr>
      <t>│</t>
    </r>
    <r>
      <rPr>
        <sz val="10"/>
        <color theme="1"/>
        <rFont val="Calibri"/>
        <family val="2"/>
        <charset val="238"/>
        <scheme val="minor"/>
      </rPr>
      <t xml:space="preserve"> město</t>
    </r>
  </si>
  <si>
    <t>fce kon. os.</t>
  </si>
  <si>
    <t>kont. osoba</t>
  </si>
  <si>
    <t>Datum rozhodnutí o námitkách/odvolání</t>
  </si>
  <si>
    <t>Datum námitek/odvolání</t>
  </si>
  <si>
    <t>Typ rozhodnutí (nález/usnesení)</t>
  </si>
  <si>
    <t>Posl. krok ve sporu</t>
  </si>
  <si>
    <t>Všechny kroky ve sporu</t>
  </si>
  <si>
    <t>Navrhovatel 1</t>
  </si>
  <si>
    <t>Zástupce Navrhovatele 1</t>
  </si>
  <si>
    <t>Instituce 1</t>
  </si>
  <si>
    <t>Zástupce Instituce 1</t>
  </si>
  <si>
    <t>Navrhovatel 2</t>
  </si>
  <si>
    <t>Zástupce Navrhovatele 2</t>
  </si>
  <si>
    <t>Předložení dokladů</t>
  </si>
  <si>
    <t>Předložení vyjádření</t>
  </si>
  <si>
    <t>Předložení vysvětlení, dokladů, dalšího vyjádření</t>
  </si>
  <si>
    <t>Odvolání</t>
  </si>
  <si>
    <t>Námitky</t>
  </si>
  <si>
    <t>Nařízené seznámení s podklady</t>
  </si>
  <si>
    <t>KI</t>
  </si>
  <si>
    <t>PS</t>
  </si>
  <si>
    <t>SU</t>
  </si>
  <si>
    <t>SM</t>
  </si>
  <si>
    <t>ZP</t>
  </si>
  <si>
    <t>Vyber typ sporu</t>
  </si>
  <si>
    <t>Vyber nebo piš Instituci</t>
  </si>
  <si>
    <t xml:space="preserve"> Vyber nebo piš Instituci</t>
  </si>
  <si>
    <t>Odstranění nedostatků návrhu</t>
  </si>
  <si>
    <t>60/1-60/</t>
  </si>
  <si>
    <t>61.</t>
  </si>
  <si>
    <t>61/1-61/</t>
  </si>
  <si>
    <t>62.</t>
  </si>
  <si>
    <t>62/1-62/</t>
  </si>
  <si>
    <t>63.</t>
  </si>
  <si>
    <t>63/1-63/</t>
  </si>
  <si>
    <t>64.</t>
  </si>
  <si>
    <t>64/1-64/</t>
  </si>
  <si>
    <t>66.</t>
  </si>
  <si>
    <t>66/1-66/</t>
  </si>
  <si>
    <t>67.</t>
  </si>
  <si>
    <t>67/1-67/</t>
  </si>
  <si>
    <t>68.</t>
  </si>
  <si>
    <t>68/1-68/</t>
  </si>
  <si>
    <t>69.</t>
  </si>
  <si>
    <t>69/1-69/</t>
  </si>
  <si>
    <t>65/1-65/</t>
  </si>
  <si>
    <t>65.</t>
  </si>
  <si>
    <t>70.</t>
  </si>
  <si>
    <t>70/1-70/</t>
  </si>
  <si>
    <t>71.</t>
  </si>
  <si>
    <t>71/1-71/</t>
  </si>
  <si>
    <t>72.</t>
  </si>
  <si>
    <t>72/1-72/</t>
  </si>
  <si>
    <t>73.</t>
  </si>
  <si>
    <t>73/1-73/</t>
  </si>
  <si>
    <t>74.</t>
  </si>
  <si>
    <t>74/1-74/</t>
  </si>
  <si>
    <t>77.</t>
  </si>
  <si>
    <t>77/1-77/</t>
  </si>
  <si>
    <t>76.</t>
  </si>
  <si>
    <t>76/1-76/</t>
  </si>
  <si>
    <t>78.</t>
  </si>
  <si>
    <t>78/1-78/</t>
  </si>
  <si>
    <t>79.</t>
  </si>
  <si>
    <t>79/1-79/</t>
  </si>
  <si>
    <t>75.</t>
  </si>
  <si>
    <t>75/1-75/</t>
  </si>
  <si>
    <t>80.</t>
  </si>
  <si>
    <t>80/1-80/</t>
  </si>
  <si>
    <t>81.</t>
  </si>
  <si>
    <t>81/1-81/</t>
  </si>
  <si>
    <t>82.</t>
  </si>
  <si>
    <t>82/1-82/</t>
  </si>
  <si>
    <t>83.</t>
  </si>
  <si>
    <t>83/1-83/</t>
  </si>
  <si>
    <t>84.</t>
  </si>
  <si>
    <t>84/1-84/</t>
  </si>
  <si>
    <t>88.</t>
  </si>
  <si>
    <t>88/1-88/</t>
  </si>
  <si>
    <t>86.</t>
  </si>
  <si>
    <t>86/1-86/</t>
  </si>
  <si>
    <t>87.</t>
  </si>
  <si>
    <t>87/1-87/</t>
  </si>
  <si>
    <t>89.</t>
  </si>
  <si>
    <t>89/1-89/</t>
  </si>
  <si>
    <t>85.</t>
  </si>
  <si>
    <t>85/1-85/</t>
  </si>
  <si>
    <t>90.</t>
  </si>
  <si>
    <t>90/1-90/</t>
  </si>
  <si>
    <t>91.</t>
  </si>
  <si>
    <t>91/1-91/</t>
  </si>
  <si>
    <t>92.</t>
  </si>
  <si>
    <t>92/1-92/</t>
  </si>
  <si>
    <t>93.</t>
  </si>
  <si>
    <t>93/1-93/</t>
  </si>
  <si>
    <t>94.</t>
  </si>
  <si>
    <t>94/1-94/</t>
  </si>
  <si>
    <t>99.</t>
  </si>
  <si>
    <t>99/1-99/</t>
  </si>
  <si>
    <t>96.</t>
  </si>
  <si>
    <t>96/1-96/</t>
  </si>
  <si>
    <t>97.</t>
  </si>
  <si>
    <t>97/1-97/</t>
  </si>
  <si>
    <t>98.</t>
  </si>
  <si>
    <t>98/1-98/</t>
  </si>
  <si>
    <t>95.</t>
  </si>
  <si>
    <t>95/1-95/</t>
  </si>
  <si>
    <t>100.</t>
  </si>
  <si>
    <t>100/1-100/</t>
  </si>
  <si>
    <t>Jazyk sporu</t>
  </si>
  <si>
    <t>čeština</t>
  </si>
  <si>
    <t>Skartační znak a lhůta</t>
  </si>
  <si>
    <t>Spisový znak</t>
  </si>
  <si>
    <t>Adresát</t>
  </si>
  <si>
    <t>Vyber režim zákona nebo skryj řádek</t>
  </si>
  <si>
    <t>Původce</t>
  </si>
  <si>
    <t>Insolvence</t>
  </si>
  <si>
    <t>Datum zahájení ins. řízení</t>
  </si>
  <si>
    <t>Datum právní moci rozhodnutí v ins. řízení</t>
  </si>
  <si>
    <t>Datum provedení lustrace</t>
  </si>
  <si>
    <t>při zah. řízení</t>
  </si>
  <si>
    <t>Je osoba v insolvenci?</t>
  </si>
  <si>
    <t>Vyber</t>
  </si>
  <si>
    <t>Režim zákona (jen SU a ŽP)</t>
  </si>
  <si>
    <t>Nařízené ústní vysvětlení/jednání/šetření na místě</t>
  </si>
  <si>
    <t>ST</t>
  </si>
  <si>
    <t>RI</t>
  </si>
  <si>
    <t>FA//2016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</si>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</sst>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1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3" fillId="0" borderId="0" xfId="0" applyFont="1"/>
    <xf numFmtId="14" fontId="0" fillId="0" borderId="0" xfId="0" applyNumberFormat="1" applyFill="1"/>
    <xf numFmtId="14" fontId="0" fillId="0" borderId="0" xfId="0" applyNumberFormat="1" applyFont="1" applyFill="1"/>
    <xf numFmtId="0" fontId="2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0" fillId="0" borderId="0" xfId="0" applyFont="1"/>
    <xf numFmtId="0" fontId="0" fillId="0" borderId="0" xfId="0" applyFill="1" applyBorder="1"/>
    <xf numFmtId="14" fontId="0" fillId="0" borderId="0" xfId="0" applyNumberFormat="1" applyFill="1" applyBorder="1" applyAlignment="1">
      <alignment horizontal="left"/>
    </xf>
    <xf numFmtId="1" fontId="0" fillId="3" borderId="0" xfId="0" applyNumberFormat="1" applyFill="1" applyBorder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Font="1" applyAlignment="1">
      <alignment horizontal="left"/>
    </xf>
    <xf numFmtId="14" fontId="2" fillId="2" borderId="2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14" fontId="9" fillId="2" borderId="18" xfId="0" applyNumberFormat="1" applyFont="1" applyFill="1" applyBorder="1" applyAlignment="1">
      <alignment horizontal="left" vertical="center" wrapText="1"/>
    </xf>
    <xf numFmtId="1" fontId="6" fillId="2" borderId="14" xfId="0" applyNumberFormat="1" applyFont="1" applyFill="1" applyBorder="1" applyAlignment="1">
      <alignment horizontal="left" vertical="center" wrapText="1"/>
    </xf>
    <xf numFmtId="1" fontId="6" fillId="2" borderId="18" xfId="0" applyNumberFormat="1" applyFont="1" applyFill="1" applyBorder="1" applyAlignment="1">
      <alignment horizontal="left" vertical="center" wrapText="1"/>
    </xf>
    <xf numFmtId="1" fontId="6" fillId="2" borderId="28" xfId="0" applyNumberFormat="1" applyFont="1" applyFill="1" applyBorder="1" applyAlignment="1">
      <alignment horizontal="left" vertical="center" wrapText="1"/>
    </xf>
    <xf numFmtId="14" fontId="2" fillId="2" borderId="21" xfId="0" applyNumberFormat="1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14" fontId="6" fillId="2" borderId="28" xfId="0" applyNumberFormat="1" applyFont="1" applyFill="1" applyBorder="1" applyAlignment="1">
      <alignment horizontal="left" vertical="center" wrapText="1"/>
    </xf>
    <xf numFmtId="14" fontId="1" fillId="0" borderId="0" xfId="0" applyNumberFormat="1" applyFont="1"/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14" fontId="4" fillId="0" borderId="18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14" fontId="4" fillId="0" borderId="18" xfId="0" applyNumberFormat="1" applyFont="1" applyBorder="1" applyAlignment="1">
      <alignment horizontal="right" vertical="center" wrapText="1"/>
    </xf>
    <xf numFmtId="0" fontId="2" fillId="2" borderId="16" xfId="0" applyFont="1" applyFill="1" applyBorder="1" applyAlignment="1">
      <alignment vertical="center" wrapText="1"/>
    </xf>
    <xf numFmtId="14" fontId="9" fillId="2" borderId="28" xfId="0" applyNumberFormat="1" applyFont="1" applyFill="1" applyBorder="1" applyAlignment="1">
      <alignment vertical="center" wrapText="1"/>
    </xf>
    <xf numFmtId="14" fontId="8" fillId="2" borderId="16" xfId="0" applyNumberFormat="1" applyFont="1" applyFill="1" applyBorder="1" applyAlignment="1">
      <alignment horizontal="left" vertical="center" wrapText="1"/>
    </xf>
    <xf numFmtId="14" fontId="8" fillId="2" borderId="18" xfId="0" applyNumberFormat="1" applyFont="1" applyFill="1" applyBorder="1" applyAlignment="1">
      <alignment horizontal="left" vertical="center" wrapText="1"/>
    </xf>
    <xf numFmtId="14" fontId="8" fillId="2" borderId="16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8" fillId="2" borderId="45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2" borderId="45" xfId="0" applyNumberFormat="1" applyFont="1" applyFill="1" applyBorder="1" applyAlignment="1">
      <alignment vertical="center" wrapText="1"/>
    </xf>
    <xf numFmtId="0" fontId="8" fillId="2" borderId="45" xfId="0" applyNumberFormat="1" applyFont="1" applyFill="1" applyBorder="1" applyAlignment="1">
      <alignment horizontal="left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14" fontId="2" fillId="2" borderId="18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4" fontId="12" fillId="2" borderId="17" xfId="0" applyNumberFormat="1" applyFont="1" applyFill="1" applyBorder="1"/>
    <xf numFmtId="0" fontId="0" fillId="2" borderId="17" xfId="0" applyFill="1" applyBorder="1"/>
    <xf numFmtId="0" fontId="13" fillId="2" borderId="17" xfId="2" applyFill="1" applyBorder="1"/>
    <xf numFmtId="0" fontId="1" fillId="2" borderId="17" xfId="0" applyFont="1" applyFill="1" applyBorder="1"/>
    <xf numFmtId="14" fontId="0" fillId="2" borderId="17" xfId="0" applyNumberFormat="1" applyFill="1" applyBorder="1"/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4" fontId="8" fillId="2" borderId="45" xfId="0" applyNumberFormat="1" applyFont="1" applyFill="1" applyBorder="1" applyAlignment="1">
      <alignment vertical="center" wrapText="1"/>
    </xf>
    <xf numFmtId="14" fontId="8" fillId="2" borderId="17" xfId="0" applyNumberFormat="1" applyFont="1" applyFill="1" applyBorder="1" applyAlignment="1">
      <alignment vertical="center" wrapText="1"/>
    </xf>
    <xf numFmtId="14" fontId="8" fillId="2" borderId="56" xfId="0" applyNumberFormat="1" applyFont="1" applyFill="1" applyBorder="1" applyAlignment="1">
      <alignment vertical="center" wrapText="1"/>
    </xf>
    <xf numFmtId="14" fontId="8" fillId="2" borderId="61" xfId="0" applyNumberFormat="1" applyFont="1" applyFill="1" applyBorder="1" applyAlignment="1">
      <alignment vertical="center" wrapText="1"/>
    </xf>
    <xf numFmtId="14" fontId="8" fillId="2" borderId="62" xfId="0" applyNumberFormat="1" applyFont="1" applyFill="1" applyBorder="1" applyAlignment="1">
      <alignment vertical="center" wrapText="1"/>
    </xf>
    <xf numFmtId="14" fontId="8" fillId="2" borderId="63" xfId="0" applyNumberFormat="1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6" fillId="2" borderId="58" xfId="0" applyNumberFormat="1" applyFont="1" applyFill="1" applyBorder="1" applyAlignment="1">
      <alignment vertical="center" wrapText="1"/>
    </xf>
    <xf numFmtId="0" fontId="6" fillId="2" borderId="59" xfId="0" applyNumberFormat="1" applyFont="1" applyFill="1" applyBorder="1" applyAlignment="1">
      <alignment vertical="center" wrapText="1"/>
    </xf>
    <xf numFmtId="0" fontId="6" fillId="2" borderId="60" xfId="0" applyNumberFormat="1" applyFont="1" applyFill="1" applyBorder="1" applyAlignment="1">
      <alignment vertical="center" wrapText="1"/>
    </xf>
    <xf numFmtId="14" fontId="8" fillId="2" borderId="49" xfId="0" applyNumberFormat="1" applyFont="1" applyFill="1" applyBorder="1" applyAlignment="1">
      <alignment horizontal="left" vertical="center" wrapText="1"/>
    </xf>
    <xf numFmtId="14" fontId="8" fillId="2" borderId="43" xfId="0" applyNumberFormat="1" applyFont="1" applyFill="1" applyBorder="1" applyAlignment="1">
      <alignment horizontal="left" vertical="center" wrapText="1"/>
    </xf>
    <xf numFmtId="14" fontId="8" fillId="2" borderId="44" xfId="0" applyNumberFormat="1" applyFont="1" applyFill="1" applyBorder="1" applyAlignment="1">
      <alignment horizontal="left" vertical="center" wrapText="1"/>
    </xf>
    <xf numFmtId="0" fontId="8" fillId="2" borderId="41" xfId="0" applyNumberFormat="1" applyFont="1" applyFill="1" applyBorder="1" applyAlignment="1">
      <alignment horizontal="left" vertical="center" wrapText="1"/>
    </xf>
    <xf numFmtId="0" fontId="8" fillId="2" borderId="47" xfId="0" applyNumberFormat="1" applyFont="1" applyFill="1" applyBorder="1" applyAlignment="1">
      <alignment horizontal="left" vertical="center" wrapText="1"/>
    </xf>
    <xf numFmtId="0" fontId="8" fillId="2" borderId="42" xfId="0" applyNumberFormat="1" applyFont="1" applyFill="1" applyBorder="1" applyAlignment="1">
      <alignment horizontal="left" vertical="center" wrapText="1"/>
    </xf>
    <xf numFmtId="0" fontId="8" fillId="2" borderId="21" xfId="0" applyNumberFormat="1" applyFont="1" applyFill="1" applyBorder="1" applyAlignment="1">
      <alignment horizontal="left" vertical="center" wrapText="1"/>
    </xf>
    <xf numFmtId="0" fontId="8" fillId="2" borderId="22" xfId="0" applyNumberFormat="1" applyFont="1" applyFill="1" applyBorder="1" applyAlignment="1">
      <alignment horizontal="left" vertical="center" wrapText="1"/>
    </xf>
    <xf numFmtId="0" fontId="8" fillId="2" borderId="30" xfId="0" applyNumberFormat="1" applyFont="1" applyFill="1" applyBorder="1" applyAlignment="1">
      <alignment horizontal="left" vertical="center" wrapText="1"/>
    </xf>
    <xf numFmtId="14" fontId="8" fillId="2" borderId="21" xfId="0" applyNumberFormat="1" applyFont="1" applyFill="1" applyBorder="1" applyAlignment="1">
      <alignment horizontal="left" vertical="center" wrapText="1"/>
    </xf>
    <xf numFmtId="14" fontId="8" fillId="2" borderId="57" xfId="0" applyNumberFormat="1" applyFont="1" applyFill="1" applyBorder="1" applyAlignment="1">
      <alignment horizontal="left" vertical="center" wrapText="1"/>
    </xf>
    <xf numFmtId="14" fontId="8" fillId="2" borderId="41" xfId="0" applyNumberFormat="1" applyFont="1" applyFill="1" applyBorder="1" applyAlignment="1">
      <alignment vertical="center" wrapText="1"/>
    </xf>
    <xf numFmtId="14" fontId="8" fillId="2" borderId="42" xfId="0" applyNumberFormat="1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14" fontId="8" fillId="2" borderId="36" xfId="0" applyNumberFormat="1" applyFont="1" applyFill="1" applyBorder="1" applyAlignment="1">
      <alignment horizontal="left" vertical="center" wrapText="1"/>
    </xf>
    <xf numFmtId="14" fontId="8" fillId="2" borderId="32" xfId="0" applyNumberFormat="1" applyFont="1" applyFill="1" applyBorder="1" applyAlignment="1">
      <alignment horizontal="left" vertical="center" wrapText="1"/>
    </xf>
    <xf numFmtId="14" fontId="6" fillId="2" borderId="58" xfId="0" applyNumberFormat="1" applyFont="1" applyFill="1" applyBorder="1" applyAlignment="1">
      <alignment vertical="center" wrapText="1"/>
    </xf>
    <xf numFmtId="14" fontId="6" fillId="2" borderId="59" xfId="0" applyNumberFormat="1" applyFont="1" applyFill="1" applyBorder="1" applyAlignment="1">
      <alignment vertical="center" wrapText="1"/>
    </xf>
    <xf numFmtId="14" fontId="6" fillId="2" borderId="60" xfId="0" applyNumberFormat="1" applyFont="1" applyFill="1" applyBorder="1" applyAlignment="1">
      <alignment vertical="center" wrapText="1"/>
    </xf>
    <xf numFmtId="14" fontId="2" fillId="2" borderId="35" xfId="0" applyNumberFormat="1" applyFont="1" applyFill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8" fillId="2" borderId="45" xfId="0" applyNumberFormat="1" applyFont="1" applyFill="1" applyBorder="1" applyAlignment="1">
      <alignment horizontal="left" vertical="center" wrapText="1"/>
    </xf>
    <xf numFmtId="0" fontId="8" fillId="0" borderId="17" xfId="0" applyNumberFormat="1" applyFont="1" applyBorder="1" applyAlignment="1"/>
    <xf numFmtId="0" fontId="8" fillId="0" borderId="56" xfId="0" applyNumberFormat="1" applyFont="1" applyBorder="1" applyAlignment="1"/>
    <xf numFmtId="0" fontId="8" fillId="2" borderId="64" xfId="0" applyNumberFormat="1" applyFont="1" applyFill="1" applyBorder="1" applyAlignment="1">
      <alignment horizontal="left" vertical="center" wrapText="1"/>
    </xf>
    <xf numFmtId="14" fontId="2" fillId="2" borderId="33" xfId="0" applyNumberFormat="1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8" fillId="2" borderId="61" xfId="0" applyNumberFormat="1" applyFont="1" applyFill="1" applyBorder="1" applyAlignment="1">
      <alignment horizontal="left" vertical="center" wrapText="1"/>
    </xf>
    <xf numFmtId="0" fontId="8" fillId="0" borderId="62" xfId="0" applyNumberFormat="1" applyFont="1" applyBorder="1" applyAlignment="1"/>
    <xf numFmtId="0" fontId="8" fillId="0" borderId="63" xfId="0" applyNumberFormat="1" applyFont="1" applyBorder="1" applyAlignment="1"/>
    <xf numFmtId="164" fontId="8" fillId="2" borderId="21" xfId="0" applyNumberFormat="1" applyFont="1" applyFill="1" applyBorder="1" applyAlignment="1">
      <alignment horizontal="left" vertical="center" wrapText="1"/>
    </xf>
    <xf numFmtId="164" fontId="8" fillId="2" borderId="22" xfId="0" applyNumberFormat="1" applyFont="1" applyFill="1" applyBorder="1" applyAlignment="1">
      <alignment horizontal="left" vertical="center" wrapText="1"/>
    </xf>
    <xf numFmtId="164" fontId="8" fillId="2" borderId="30" xfId="0" applyNumberFormat="1" applyFont="1" applyFill="1" applyBorder="1" applyAlignment="1">
      <alignment horizontal="left" vertical="center" wrapText="1"/>
    </xf>
    <xf numFmtId="0" fontId="8" fillId="2" borderId="49" xfId="0" applyNumberFormat="1" applyFont="1" applyFill="1" applyBorder="1" applyAlignment="1">
      <alignment horizontal="left" vertical="center" wrapText="1"/>
    </xf>
    <xf numFmtId="0" fontId="8" fillId="2" borderId="43" xfId="0" applyNumberFormat="1" applyFont="1" applyFill="1" applyBorder="1" applyAlignment="1">
      <alignment horizontal="left" vertical="center" wrapText="1"/>
    </xf>
    <xf numFmtId="0" fontId="8" fillId="2" borderId="44" xfId="0" applyNumberFormat="1" applyFont="1" applyFill="1" applyBorder="1" applyAlignment="1">
      <alignment horizontal="left" vertical="center" wrapText="1"/>
    </xf>
    <xf numFmtId="14" fontId="8" fillId="2" borderId="48" xfId="0" applyNumberFormat="1" applyFont="1" applyFill="1" applyBorder="1" applyAlignment="1">
      <alignment horizontal="left" vertical="center" wrapText="1"/>
    </xf>
    <xf numFmtId="14" fontId="8" fillId="2" borderId="47" xfId="0" applyNumberFormat="1" applyFont="1" applyFill="1" applyBorder="1" applyAlignment="1">
      <alignment horizontal="left" vertical="center" wrapText="1"/>
    </xf>
    <xf numFmtId="14" fontId="8" fillId="2" borderId="42" xfId="0" applyNumberFormat="1" applyFont="1" applyFill="1" applyBorder="1" applyAlignment="1">
      <alignment horizontal="left" vertical="center" wrapText="1"/>
    </xf>
    <xf numFmtId="14" fontId="8" fillId="2" borderId="46" xfId="0" applyNumberFormat="1" applyFont="1" applyFill="1" applyBorder="1" applyAlignment="1">
      <alignment horizontal="left" vertical="center" wrapText="1"/>
    </xf>
    <xf numFmtId="14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14" fontId="8" fillId="2" borderId="37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5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3">
    <cellStyle name="Hypertextový odkaz" xfId="2" builtinId="8"/>
    <cellStyle name="Normální" xfId="0" builtinId="0"/>
    <cellStyle name="Normální 2" xfId="1"/>
  </cellStyles>
  <dxfs count="298"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theme="3" tint="0.40000610370189521"/>
          </stop>
          <stop position="1">
            <color theme="1" tint="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theme="6"/>
          </stop>
          <stop position="1">
            <color theme="1" tint="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9983B3"/>
          </stop>
          <stop position="1">
            <color theme="0" tint="-0.3490096743675039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theme="5" tint="0.40000610370189521"/>
          </stop>
          <stop position="1">
            <color theme="5" tint="0.59999389629810485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theme="3" tint="0.40000610370189521"/>
          </stop>
          <stop position="1">
            <color theme="1" tint="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theme="6"/>
          </stop>
          <stop position="1">
            <color theme="1" tint="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9983B3"/>
          </stop>
          <stop position="1">
            <color theme="0" tint="-0.3490096743675039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theme="5" tint="0.40000610370189521"/>
          </stop>
          <stop position="1">
            <color theme="5" tint="0.59999389629810485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theme="5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theme="3" tint="0.40000610370189521"/>
          </stop>
          <stop position="1">
            <color theme="1" tint="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theme="6"/>
          </stop>
          <stop position="1">
            <color theme="1" tint="0.49803155613879818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rgb="FF9983B3"/>
          </stop>
          <stop position="1">
            <color theme="0" tint="-0.3490096743675039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 degree="90">
          <stop position="0">
            <color theme="5" tint="0.40000610370189521"/>
          </stop>
          <stop position="1">
            <color theme="5" tint="0.59999389629810485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CCCC"/>
      <color rgb="FF9983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0</xdr:row>
      <xdr:rowOff>9525</xdr:rowOff>
    </xdr:from>
    <xdr:ext cx="3225374" cy="1366473"/>
    <xdr:sp macro="[0]!ÚpravaOdkazů" textlink="">
      <xdr:nvSpPr>
        <xdr:cNvPr id="3" name="Zaoblený obdélník 2"/>
        <xdr:cNvSpPr/>
      </xdr:nvSpPr>
      <xdr:spPr>
        <a:xfrm>
          <a:off x="6134100" y="9525"/>
          <a:ext cx="3225374" cy="136647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/>
            </a:rPr>
            <a:t>Upravit</a:t>
          </a:r>
          <a:r>
            <a:rPr lang="cs-CZ" sz="2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/>
            </a:rPr>
            <a:t> odkazy</a:t>
          </a:r>
        </a:p>
        <a:p>
          <a:pPr algn="ctr"/>
          <a:r>
            <a:rPr lang="cs-CZ" sz="15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/>
            </a:rPr>
            <a:t>(klikni, pokud karta po otevření hlásí, že je třeba upravit propojení)</a:t>
          </a:r>
        </a:p>
      </xdr:txBody>
    </xdr:sp>
    <xdr:clientData/>
  </xdr:oneCellAnchor>
  <xdr:oneCellAnchor>
    <xdr:from>
      <xdr:col>7</xdr:col>
      <xdr:colOff>866774</xdr:colOff>
      <xdr:row>71</xdr:row>
      <xdr:rowOff>0</xdr:rowOff>
    </xdr:from>
    <xdr:ext cx="2047875" cy="673801"/>
    <xdr:sp macro="[0]!VýmazOvěřeníDat" textlink="">
      <xdr:nvSpPr>
        <xdr:cNvPr id="4" name="Zaoblený obdélník 3"/>
        <xdr:cNvSpPr/>
      </xdr:nvSpPr>
      <xdr:spPr>
        <a:xfrm>
          <a:off x="6115049" y="14382750"/>
          <a:ext cx="2047875" cy="673801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lang="cs-CZ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VYMAZAT SEZNAM INSTITUCÍ</a:t>
          </a:r>
          <a:endParaRPr lang="cs-CZ" sz="2800">
            <a:effectLst/>
          </a:endParaRPr>
        </a:p>
        <a:p>
          <a:r>
            <a:rPr lang="cs-CZ" sz="1100" b="1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(klikni, pokud JSI již vybral instituci/instituce)</a:t>
          </a:r>
          <a:endParaRPr lang="cs-CZ" sz="28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657224</xdr:colOff>
      <xdr:row>1</xdr:row>
      <xdr:rowOff>19050</xdr:rowOff>
    </xdr:from>
    <xdr:to>
      <xdr:col>17</xdr:col>
      <xdr:colOff>180975</xdr:colOff>
      <xdr:row>6</xdr:row>
      <xdr:rowOff>57150</xdr:rowOff>
    </xdr:to>
    <xdr:sp macro="[0]!VýpočetLhůty2014" textlink="">
      <xdr:nvSpPr>
        <xdr:cNvPr id="3" name="Zaoblený obdélník 2"/>
        <xdr:cNvSpPr/>
      </xdr:nvSpPr>
      <xdr:spPr>
        <a:xfrm>
          <a:off x="10458449" y="409575"/>
          <a:ext cx="4467226" cy="9906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800" b="1" i="0" baseline="0"/>
            <a:t>Spustit výpočet 15denní lhůty</a:t>
          </a:r>
        </a:p>
        <a:p>
          <a:pPr algn="l"/>
          <a:r>
            <a:rPr lang="cs-CZ" sz="1100"/>
            <a:t>POZOR!</a:t>
          </a:r>
          <a:r>
            <a:rPr lang="cs-CZ" sz="1100" baseline="0"/>
            <a:t> </a:t>
          </a:r>
        </a:p>
        <a:p>
          <a:pPr algn="l"/>
          <a:r>
            <a:rPr lang="cs-CZ" sz="1100" baseline="0"/>
            <a:t>Kurzor je třeba umístit  do buňky, ve které chceme mít výslednou lhůtu!</a:t>
          </a:r>
        </a:p>
        <a:p>
          <a:pPr algn="l"/>
          <a:r>
            <a:rPr lang="cs-CZ" sz="1100" baseline="0"/>
            <a:t>Nefunguje pro lhůty počínající běžet po 17.12.2014</a:t>
          </a:r>
        </a:p>
        <a:p>
          <a:pPr algn="l"/>
          <a:endParaRPr lang="cs-CZ" sz="1100"/>
        </a:p>
      </xdr:txBody>
    </xdr:sp>
    <xdr:clientData/>
  </xdr:twoCellAnchor>
  <xdr:oneCellAnchor>
    <xdr:from>
      <xdr:col>9</xdr:col>
      <xdr:colOff>638175</xdr:colOff>
      <xdr:row>0</xdr:row>
      <xdr:rowOff>342900</xdr:rowOff>
    </xdr:from>
    <xdr:ext cx="5433038" cy="1141377"/>
    <xdr:sp macro="[0]!VýpočetLhůtyDo2017" textlink="">
      <xdr:nvSpPr>
        <xdr:cNvPr id="4" name="Zaoblený obdélník 3"/>
        <xdr:cNvSpPr/>
      </xdr:nvSpPr>
      <xdr:spPr>
        <a:xfrm>
          <a:off x="10439400" y="342900"/>
          <a:ext cx="5433038" cy="1141377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cs-CZ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Spustit výpočet 15denní</a:t>
          </a:r>
          <a:r>
            <a:rPr lang="cs-CZ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lhůty</a:t>
          </a:r>
        </a:p>
        <a:p>
          <a:pPr algn="ctr"/>
          <a:r>
            <a:rPr lang="cs-CZ" sz="1200" b="1" cap="none" spc="0" baseline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POZOR! </a:t>
          </a:r>
        </a:p>
        <a:p>
          <a:pPr algn="ctr"/>
          <a:r>
            <a:rPr lang="cs-CZ" sz="1200" b="1" cap="none" spc="0" baseline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Kurzor je třeba umístit do buňky, ve které chcete mít výslednou lhůtu!</a:t>
          </a:r>
        </a:p>
        <a:p>
          <a:pPr algn="ctr"/>
          <a:r>
            <a:rPr lang="cs-CZ" sz="1200" b="1" cap="none" spc="0" baseline="0">
              <a:ln w="1905"/>
              <a:solidFill>
                <a:schemeClr val="accent4">
                  <a:lumMod val="5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Nefunguje pro lhůty počínající běžet po 14.12.2017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FA/1_odborn&#233;/1_spr&#225;vn&#237;%20&#345;&#237;zen&#237;/05_&#382;ivotn&#237;%20poji&#353;t&#283;n&#237;/Kontaktn&#237;%20osoby_Z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FA/1_odborn&#233;/1_spr&#225;vn&#237;%20&#345;&#237;zen&#237;/03_kolektivn&#237;%20investov&#225;n&#237;/Kontaktn&#237;%20osoby_K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FA/1_odborn&#233;/1_spr&#225;vn&#237;%20&#345;&#237;zen&#237;/01_platebn&#237;%20slu&#382;by/Kontaktn&#237;%20osoby_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FA/1_odborn&#233;/1_spr&#225;vn&#237;%20&#345;&#237;zen&#237;/02_&#250;v&#283;ry/Kontaktn&#237;%20osoby_S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FA/1_odborn&#233;/1_spr&#225;vn&#237;%20&#345;&#237;zen&#237;/04_sm&#283;n&#225;rensk&#225;%20&#269;innost/Kontaktn&#237;%20osoby_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FA/1_odborn&#233;/1_spr&#225;vn&#237;%20&#345;&#237;zen&#237;/01a_stavebn&#237;%20spo&#345;en&#237;/Kontaktn&#237;%20osoby_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FA/1_odborn&#233;/1_spr&#225;vn&#237;%20&#345;&#237;zen&#237;/03a_investi&#269;n&#237;%20slu&#382;by/Kontaktn&#237;%20osoby_R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FA/1_odborn&#233;/Data%20pro%20kartu%20sporu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Zástupci"/>
      <sheetName val="List4"/>
    </sheetNames>
    <sheetDataSet>
      <sheetData sheetId="0">
        <row r="1">
          <cell r="A1" t="str">
            <v>Firma</v>
          </cell>
          <cell r="B1" t="str">
            <v>IČO</v>
          </cell>
          <cell r="C1" t="str">
            <v>Sídlo (ulice, č.p.)</v>
          </cell>
          <cell r="D1" t="str">
            <v>Sídlo (PSČ)</v>
          </cell>
          <cell r="E1" t="str">
            <v>Sídlo (město)</v>
          </cell>
          <cell r="F1" t="str">
            <v>Sídlo (Stát)</v>
          </cell>
          <cell r="G1" t="str">
            <v>Mateřská společnost</v>
          </cell>
          <cell r="H1" t="str">
            <v>Sídlo (ulice, č.p.)</v>
          </cell>
          <cell r="I1" t="str">
            <v>PSČ</v>
          </cell>
          <cell r="J1" t="str">
            <v>Město</v>
          </cell>
          <cell r="K1" t="str">
            <v>Stát</v>
          </cell>
          <cell r="L1" t="str">
            <v>"IČO"</v>
          </cell>
          <cell r="M1" t="str">
            <v>Kontaktní osoba 1</v>
          </cell>
          <cell r="N1" t="str">
            <v>Funkce KO1</v>
          </cell>
          <cell r="O1" t="str">
            <v>Telefon KO1</v>
          </cell>
          <cell r="P1" t="str">
            <v>Mobil KO1</v>
          </cell>
          <cell r="Q1" t="str">
            <v>Fax KO1</v>
          </cell>
          <cell r="R1" t="str">
            <v>E-mail KO1</v>
          </cell>
          <cell r="S1" t="str">
            <v>Kontaktní osoba 2</v>
          </cell>
          <cell r="T1" t="str">
            <v>Funkce KO2</v>
          </cell>
          <cell r="U1" t="str">
            <v>Telefon KO2</v>
          </cell>
          <cell r="V1" t="str">
            <v>Mobil KO2</v>
          </cell>
          <cell r="W1" t="str">
            <v>E-mail KO2</v>
          </cell>
          <cell r="X1">
            <v>0</v>
          </cell>
          <cell r="Y1" t="str">
            <v>Pozn. (další KO, tel, e-mail, dříbější jméno)</v>
          </cell>
        </row>
        <row r="2">
          <cell r="A2" t="str">
            <v>ABSOLUT-IN s.r.o.</v>
          </cell>
          <cell r="B2">
            <v>27392473</v>
          </cell>
          <cell r="C2" t="str">
            <v>Seifertova 455/17</v>
          </cell>
          <cell r="D2" t="str">
            <v>130 00</v>
          </cell>
          <cell r="E2" t="str">
            <v>Praha 3</v>
          </cell>
          <cell r="F2" t="str">
            <v>Česká republika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AEGON Pojišťovna, a.s.</v>
          </cell>
          <cell r="B3">
            <v>27182461</v>
          </cell>
          <cell r="C3" t="str">
            <v>Na Pankráci 26/322</v>
          </cell>
          <cell r="D3" t="str">
            <v>140 00</v>
          </cell>
          <cell r="E3" t="str">
            <v xml:space="preserve"> Praha 4</v>
          </cell>
          <cell r="F3" t="str">
            <v>Česká republika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Mgr. Ing. Vojtěch Prerovský</v>
          </cell>
          <cell r="N3">
            <v>0</v>
          </cell>
          <cell r="O3">
            <v>244090489</v>
          </cell>
          <cell r="P3">
            <v>731621423</v>
          </cell>
          <cell r="Q3">
            <v>0</v>
          </cell>
          <cell r="R3" t="str">
            <v>vojtech.prerovsky@aegon.cz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 t="str">
            <v>Air Bank a.s.</v>
          </cell>
          <cell r="B4" t="str">
            <v>290 45 371</v>
          </cell>
          <cell r="C4" t="str">
            <v>Hráského 2231/25 - Chodov</v>
          </cell>
          <cell r="D4">
            <v>14800</v>
          </cell>
          <cell r="E4" t="str">
            <v xml:space="preserve"> Praha - Chodov</v>
          </cell>
          <cell r="F4" t="str">
            <v>Česká republika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Mgr. Andrea Zatloukalová</v>
          </cell>
          <cell r="N4" t="str">
            <v>ředitel divize Právní a compliance</v>
          </cell>
          <cell r="O4">
            <v>541598649</v>
          </cell>
          <cell r="P4">
            <v>0</v>
          </cell>
          <cell r="Q4">
            <v>541211893</v>
          </cell>
          <cell r="R4" t="str">
            <v>andrea.zatloukalova@airbank.cz</v>
          </cell>
          <cell r="S4" t="str">
            <v>Mgr. Eva Šulcová</v>
          </cell>
          <cell r="T4" t="str">
            <v>specialista divize Právní a compliance</v>
          </cell>
          <cell r="U4">
            <v>541598356</v>
          </cell>
          <cell r="V4">
            <v>0</v>
          </cell>
          <cell r="W4" t="str">
            <v>eva.sulcova@airbank.cz</v>
          </cell>
          <cell r="X4" t="str">
            <v>BNK</v>
          </cell>
          <cell r="Y4">
            <v>0</v>
          </cell>
        </row>
        <row r="5">
          <cell r="A5" t="str">
            <v>AKRO investiční společnost, a.s.</v>
          </cell>
          <cell r="B5">
            <v>49241699</v>
          </cell>
          <cell r="C5" t="str">
            <v>Slunná 547/25</v>
          </cell>
          <cell r="D5">
            <v>16200</v>
          </cell>
          <cell r="E5" t="str">
            <v>Praha 6</v>
          </cell>
          <cell r="F5" t="str">
            <v>Česká republika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Allianz pojišťovna, a.s.</v>
          </cell>
          <cell r="B6">
            <v>47115971</v>
          </cell>
          <cell r="C6" t="str">
            <v>Ke Štvanici 656/3</v>
          </cell>
          <cell r="D6" t="str">
            <v>186 00</v>
          </cell>
          <cell r="E6" t="str">
            <v xml:space="preserve"> Praha 8</v>
          </cell>
          <cell r="F6" t="str">
            <v>Česká republika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 t="str">
            <v>AXA Bank Europe, organizační složka</v>
          </cell>
          <cell r="B7" t="str">
            <v>číslo firmy 0404.476.835</v>
          </cell>
          <cell r="C7" t="str">
            <v>Boulevard du Souverain 25</v>
          </cell>
          <cell r="D7">
            <v>1170</v>
          </cell>
          <cell r="E7" t="str">
            <v>Watermael-Boitsfort</v>
          </cell>
          <cell r="F7" t="str">
            <v xml:space="preserve">Belgické království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JUDr. Martin Draslar, Ph.D.</v>
          </cell>
          <cell r="N7" t="str">
            <v>Chief Legal and Compliance Officer</v>
          </cell>
          <cell r="O7">
            <v>225021258</v>
          </cell>
          <cell r="P7">
            <v>0</v>
          </cell>
          <cell r="Q7">
            <v>0</v>
          </cell>
          <cell r="R7" t="str">
            <v>martin.draslar@axabank.cz</v>
          </cell>
          <cell r="S7" t="str">
            <v>Lumír Zeman, dipl.ek.</v>
          </cell>
          <cell r="T7" t="str">
            <v>Compliance officer</v>
          </cell>
          <cell r="U7">
            <v>225021274</v>
          </cell>
          <cell r="V7">
            <v>0</v>
          </cell>
          <cell r="W7" t="str">
            <v>lumir.zeman@axabank.cz</v>
          </cell>
          <cell r="X7" t="str">
            <v>BNK</v>
          </cell>
          <cell r="Y7">
            <v>0</v>
          </cell>
        </row>
        <row r="8">
          <cell r="A8" t="str">
            <v>AXA životní pojišťovna a.s.</v>
          </cell>
          <cell r="B8">
            <v>61859524</v>
          </cell>
          <cell r="C8" t="str">
            <v>Lazarská 13/8</v>
          </cell>
          <cell r="D8" t="str">
            <v>120 00</v>
          </cell>
          <cell r="E8" t="str">
            <v>Praha 2</v>
          </cell>
          <cell r="F8" t="str">
            <v>Česká republika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 t="str">
            <v>Basler Lebensversicherungs-Aktiengesellschaft, pobočka pro Českou republiku</v>
          </cell>
          <cell r="B9">
            <v>27607488</v>
          </cell>
          <cell r="C9" t="str">
            <v>Paříkova 910/11a</v>
          </cell>
          <cell r="D9" t="str">
            <v>190 00</v>
          </cell>
          <cell r="E9" t="str">
            <v>Praha 9</v>
          </cell>
          <cell r="F9" t="str">
            <v>Česká republika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Broker Consulting, a.s.</v>
          </cell>
          <cell r="B10">
            <v>25221736</v>
          </cell>
          <cell r="C10" t="str">
            <v>Jiráskovo náměstí 2</v>
          </cell>
          <cell r="D10" t="str">
            <v>326 00</v>
          </cell>
          <cell r="E10" t="str">
            <v xml:space="preserve"> Plzeň</v>
          </cell>
          <cell r="F10" t="str">
            <v>Česká republika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 t="str">
            <v>Conseq Investment Managemant, a.s.</v>
          </cell>
          <cell r="B11">
            <v>26442671</v>
          </cell>
          <cell r="C11" t="str">
            <v>Rybná 682/14</v>
          </cell>
          <cell r="D11">
            <v>11005</v>
          </cell>
          <cell r="E11" t="str">
            <v xml:space="preserve"> Praha 1</v>
          </cell>
          <cell r="F11" t="str">
            <v>Česká republika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 t="str">
            <v>Česká podnikatelská pojišťovna, a.s., Vienna Insurance Group</v>
          </cell>
          <cell r="B12">
            <v>63998530</v>
          </cell>
          <cell r="C12" t="str">
            <v>Pobřežní 665/23</v>
          </cell>
          <cell r="D12" t="str">
            <v>186 00</v>
          </cell>
          <cell r="E12" t="str">
            <v xml:space="preserve"> Praha 8</v>
          </cell>
          <cell r="F12" t="str">
            <v>Česká republika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Česká pojišťovna a.s.</v>
          </cell>
          <cell r="B13">
            <v>45272956</v>
          </cell>
          <cell r="C13" t="str">
            <v>Spálená 75/16</v>
          </cell>
          <cell r="D13" t="str">
            <v>113 04</v>
          </cell>
          <cell r="E13" t="str">
            <v xml:space="preserve"> Praha 1</v>
          </cell>
          <cell r="F13" t="str">
            <v>Česká republika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ČP INVEST investiční společnost, a.s.</v>
          </cell>
          <cell r="B14">
            <v>43873766</v>
          </cell>
          <cell r="C14" t="str">
            <v>Na Pankráci 1658/121</v>
          </cell>
          <cell r="D14" t="str">
            <v>140 21</v>
          </cell>
          <cell r="E14" t="str">
            <v xml:space="preserve"> Praha 4</v>
          </cell>
          <cell r="F14" t="str">
            <v>Česká republika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ČSOB Pojišťovna, a.s., člen holdingu ČSOB</v>
          </cell>
          <cell r="B15">
            <v>45534306</v>
          </cell>
          <cell r="C15" t="str">
            <v>Masarykovo náměstí 1458</v>
          </cell>
          <cell r="D15" t="str">
            <v xml:space="preserve">532 18 </v>
          </cell>
          <cell r="E15" t="str">
            <v>Pardubice - Zelené předměstí</v>
          </cell>
          <cell r="F15" t="str">
            <v>Česká republika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DataLife, s.r.o.</v>
          </cell>
          <cell r="B16">
            <v>27665151</v>
          </cell>
          <cell r="C16" t="str">
            <v>Pražákova 1008/69</v>
          </cell>
          <cell r="D16">
            <v>63900</v>
          </cell>
          <cell r="E16" t="str">
            <v>Brno</v>
          </cell>
          <cell r="F16" t="str">
            <v>Česká republika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ERGO pojišťovna, a.s.</v>
          </cell>
          <cell r="B17">
            <v>61858714</v>
          </cell>
          <cell r="C17" t="str">
            <v>Vyskočilova 1481/4</v>
          </cell>
          <cell r="D17">
            <v>14000</v>
          </cell>
          <cell r="E17" t="str">
            <v>Praha 4</v>
          </cell>
          <cell r="F17" t="str">
            <v>Česká republika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Fincentrum a.s.</v>
          </cell>
          <cell r="B18">
            <v>24260444</v>
          </cell>
          <cell r="C18" t="str">
            <v>Pobřežní 620/3</v>
          </cell>
          <cell r="D18" t="str">
            <v>186 00</v>
          </cell>
          <cell r="E18" t="str">
            <v xml:space="preserve"> Praha 8 Karlín</v>
          </cell>
          <cell r="F18" t="str">
            <v>Česká republika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Fio banka, a.s.</v>
          </cell>
          <cell r="B19">
            <v>61858374</v>
          </cell>
          <cell r="C19" t="str">
            <v>V Celnici 1028/10</v>
          </cell>
          <cell r="D19" t="str">
            <v>117 21</v>
          </cell>
          <cell r="E19" t="str">
            <v>Praha 1</v>
          </cell>
          <cell r="F19" t="str">
            <v>Česká republika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Generali Investments CEE, investiční společnost, a.s.</v>
          </cell>
          <cell r="B20">
            <v>43873766</v>
          </cell>
          <cell r="C20" t="str">
            <v>Na Pankráci 1720/123</v>
          </cell>
          <cell r="D20">
            <v>14000</v>
          </cell>
          <cell r="E20" t="str">
            <v>Praha 4</v>
          </cell>
          <cell r="F20" t="str">
            <v>Česká republika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Generali Pojišťovna a.s.</v>
          </cell>
          <cell r="B21">
            <v>61859869</v>
          </cell>
          <cell r="C21" t="str">
            <v>Bělehradská 132</v>
          </cell>
          <cell r="D21" t="str">
            <v>120 00</v>
          </cell>
          <cell r="E21" t="str">
            <v>Praha 2</v>
          </cell>
          <cell r="F21" t="str">
            <v>Česká republika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Mgr. Eva Kozojedová</v>
          </cell>
          <cell r="N21" t="str">
            <v>Právní oddělení</v>
          </cell>
          <cell r="O21">
            <v>224555770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ING Životní pojišťovna N.V., pobočka pro Českou republiku</v>
          </cell>
          <cell r="B22">
            <v>40763587</v>
          </cell>
          <cell r="C22" t="str">
            <v>Nádražní 344/25</v>
          </cell>
          <cell r="D22">
            <v>15000</v>
          </cell>
          <cell r="E22" t="str">
            <v>Praha 5 - Smíchov</v>
          </cell>
          <cell r="F22" t="str">
            <v>Česká republika</v>
          </cell>
          <cell r="G22" t="str">
            <v>Nationale-Nederlanden Levensverzekering Maatschappij N.V.</v>
          </cell>
          <cell r="H22" t="str">
            <v>Weena 505</v>
          </cell>
          <cell r="I22" t="str">
            <v>3013AL</v>
          </cell>
          <cell r="J22" t="str">
            <v>Rotterdam</v>
          </cell>
          <cell r="K22" t="str">
            <v>Nizozemské království</v>
          </cell>
          <cell r="L22">
            <v>24042211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Ivana Kanichová</v>
          </cell>
          <cell r="B23" t="str">
            <v>063644PPZ</v>
          </cell>
          <cell r="C23" t="str">
            <v>Krmelínská 559/338</v>
          </cell>
          <cell r="D23" t="str">
            <v>724 00</v>
          </cell>
          <cell r="E23" t="str">
            <v>Ostrava</v>
          </cell>
          <cell r="F23" t="str">
            <v>Česká republika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KAPITOL pojišťovací a finanční poradenství, a.s.</v>
          </cell>
          <cell r="B24">
            <v>60751070</v>
          </cell>
          <cell r="C24" t="str">
            <v>Rašínova 692/4</v>
          </cell>
          <cell r="D24" t="str">
            <v>602 00</v>
          </cell>
          <cell r="E24" t="str">
            <v xml:space="preserve"> Brno - Brno-město</v>
          </cell>
          <cell r="F24" t="str">
            <v>Česká republika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Komerční pojišťovna, a.s.</v>
          </cell>
          <cell r="B25">
            <v>63998017</v>
          </cell>
          <cell r="C25" t="str">
            <v>Karolinská 1, čp. 650</v>
          </cell>
          <cell r="D25">
            <v>18600</v>
          </cell>
          <cell r="E25" t="str">
            <v>Praha 8</v>
          </cell>
          <cell r="F25" t="str">
            <v>Česká republika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Kooperativa pojišťovna, a.s., Vienna Insurance Group</v>
          </cell>
          <cell r="B26">
            <v>47116617</v>
          </cell>
          <cell r="C26" t="str">
            <v>Pobřežní 665/21</v>
          </cell>
          <cell r="D26" t="str">
            <v>186 00</v>
          </cell>
          <cell r="E26" t="str">
            <v>Praha 8</v>
          </cell>
          <cell r="F26" t="str">
            <v>Česká republika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 xml:space="preserve">LANDMARK CZ, spol. s r.o. </v>
          </cell>
          <cell r="B27">
            <v>27416739</v>
          </cell>
          <cell r="C27" t="str">
            <v>V jámě 1371/8</v>
          </cell>
          <cell r="D27" t="str">
            <v xml:space="preserve">110 00 </v>
          </cell>
          <cell r="E27" t="str">
            <v>Praha 1 - Nové Město</v>
          </cell>
          <cell r="F27" t="str">
            <v>Česká republika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MBI Marketingberatung International spol. s r.o.</v>
          </cell>
          <cell r="B28">
            <v>41691717</v>
          </cell>
          <cell r="C28" t="str">
            <v>Dunajevského 15</v>
          </cell>
          <cell r="D28">
            <v>0</v>
          </cell>
          <cell r="E28" t="str">
            <v>Brno</v>
          </cell>
          <cell r="F28" t="str">
            <v>Česká republika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 xml:space="preserve">MetLife Europe Insurance Limited, pobočka pro Českou republiku </v>
          </cell>
          <cell r="B29">
            <v>3926079</v>
          </cell>
          <cell r="C29" t="str">
            <v xml:space="preserve">Purkyňova 2121/3 </v>
          </cell>
          <cell r="D29" t="str">
            <v>110 00</v>
          </cell>
          <cell r="E29" t="str">
            <v>Praha 1</v>
          </cell>
          <cell r="F29" t="str">
            <v>Česká republika</v>
          </cell>
          <cell r="G29" t="str">
            <v>MetLife Europe Insurance Limited</v>
          </cell>
          <cell r="H29" t="str">
            <v>Lower Hatch Street, 20 on Hatch</v>
          </cell>
          <cell r="I29">
            <v>0</v>
          </cell>
          <cell r="J29" t="str">
            <v>Dublin</v>
          </cell>
          <cell r="K29" t="str">
            <v>Irsko</v>
          </cell>
          <cell r="L29">
            <v>472350</v>
          </cell>
          <cell r="M29" t="str">
            <v>Simona Machulová</v>
          </cell>
          <cell r="N29" t="str">
            <v>Právník</v>
          </cell>
          <cell r="O29">
            <v>227111460</v>
          </cell>
          <cell r="P29">
            <v>777323655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 xml:space="preserve">MetLife Europe Limited, pobočka pro Českou republiku </v>
          </cell>
          <cell r="B30">
            <v>3926206</v>
          </cell>
          <cell r="C30" t="str">
            <v xml:space="preserve">Purkyňova 2121/3 </v>
          </cell>
          <cell r="D30">
            <v>11000</v>
          </cell>
          <cell r="E30" t="str">
            <v xml:space="preserve"> Praha 1</v>
          </cell>
          <cell r="F30" t="str">
            <v>Česká republika</v>
          </cell>
          <cell r="G30" t="str">
            <v>MetLife Europe Limited</v>
          </cell>
          <cell r="H30" t="str">
            <v>Lower Hatch Street, 20 on Hatch</v>
          </cell>
          <cell r="I30">
            <v>0</v>
          </cell>
          <cell r="J30" t="str">
            <v>Dublin</v>
          </cell>
          <cell r="K30" t="str">
            <v>Irsko</v>
          </cell>
          <cell r="L30">
            <v>415123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NN Životní pojišťovna N.V., pobočka pro Českou republiku</v>
          </cell>
          <cell r="B31">
            <v>40763587</v>
          </cell>
          <cell r="C31" t="str">
            <v>Nádražní 344/25</v>
          </cell>
          <cell r="D31">
            <v>15000</v>
          </cell>
          <cell r="E31" t="str">
            <v>Praha 5 - Smíchov</v>
          </cell>
          <cell r="F31" t="str">
            <v>Česká republika</v>
          </cell>
          <cell r="G31" t="str">
            <v>Nationale-Nederlanden Levensverzekering Maatschappij N.V.</v>
          </cell>
          <cell r="H31" t="str">
            <v>Weena 505</v>
          </cell>
          <cell r="I31" t="str">
            <v>3013AL</v>
          </cell>
          <cell r="J31" t="str">
            <v>Rotterdam</v>
          </cell>
          <cell r="K31" t="str">
            <v>Nizozemské království</v>
          </cell>
          <cell r="L31">
            <v>24042211</v>
          </cell>
          <cell r="M31" t="str">
            <v>JUDr. Marie Novotná</v>
          </cell>
          <cell r="N31">
            <v>0</v>
          </cell>
          <cell r="O31">
            <v>257473119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NOVIS poisťovňa, a.s.</v>
          </cell>
          <cell r="B32">
            <v>3387623</v>
          </cell>
          <cell r="C32" t="str">
            <v>Helénská 1799/4</v>
          </cell>
          <cell r="D32" t="str">
            <v>120 00</v>
          </cell>
          <cell r="E32" t="str">
            <v>Praha 2 - Vinohrady</v>
          </cell>
          <cell r="F32" t="str">
            <v>Česká republika</v>
          </cell>
          <cell r="G32" t="str">
            <v>NOVIS poisťovňa, a.s.</v>
          </cell>
          <cell r="H32" t="str">
            <v>Námestie Ĺudovíta Štúra 2</v>
          </cell>
          <cell r="I32" t="str">
            <v>811 02</v>
          </cell>
          <cell r="J32" t="str">
            <v>Bratislava</v>
          </cell>
          <cell r="K32" t="str">
            <v>Slovenská republika</v>
          </cell>
          <cell r="L32">
            <v>47251301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NWD Private Asset Management, a.s.</v>
          </cell>
          <cell r="B33">
            <v>27132561</v>
          </cell>
          <cell r="C33" t="str">
            <v>Jankovcova 1037/49</v>
          </cell>
          <cell r="D33">
            <v>17000</v>
          </cell>
          <cell r="E33" t="str">
            <v>Praha 7</v>
          </cell>
          <cell r="F33" t="str">
            <v>Česká republika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OVB Allfinanz, a.s.</v>
          </cell>
          <cell r="B34">
            <v>48040410</v>
          </cell>
          <cell r="C34" t="str">
            <v>Baarova 1026/2</v>
          </cell>
          <cell r="D34" t="str">
            <v xml:space="preserve">140 00 </v>
          </cell>
          <cell r="E34" t="str">
            <v>Praha 4 - Michle</v>
          </cell>
          <cell r="F34" t="str">
            <v>Česká republika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Partners Financial Services, a.s.</v>
          </cell>
          <cell r="B35">
            <v>27699781</v>
          </cell>
          <cell r="C35" t="str">
            <v>Türkova 2319/5b</v>
          </cell>
          <cell r="D35" t="str">
            <v>149 00</v>
          </cell>
          <cell r="E35" t="str">
            <v xml:space="preserve"> Praha 4 – Chodov</v>
          </cell>
          <cell r="F35" t="str">
            <v>Česká republika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Pojišťovna České spořitelny, a.s., Vienna Insurance Group</v>
          </cell>
          <cell r="B36">
            <v>47452820</v>
          </cell>
          <cell r="C36" t="str">
            <v>nám. Republiky 115</v>
          </cell>
          <cell r="D36" t="str">
            <v>530 02</v>
          </cell>
          <cell r="E36" t="str">
            <v>Pardubice</v>
          </cell>
          <cell r="F36" t="str">
            <v>Česká republika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Mgr. Stanislava Kratochvílová</v>
          </cell>
          <cell r="N36" t="str">
            <v>Právník</v>
          </cell>
          <cell r="O36">
            <v>466051418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PPF Banka, a.s.</v>
          </cell>
          <cell r="B37">
            <v>47116129</v>
          </cell>
          <cell r="C37" t="str">
            <v>Evropská 2690/17</v>
          </cell>
          <cell r="D37" t="str">
            <v>160 41</v>
          </cell>
          <cell r="E37" t="str">
            <v>Praha 6</v>
          </cell>
          <cell r="F37" t="str">
            <v>Česká republika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Sberbank CZ, a.s.</v>
          </cell>
          <cell r="B38">
            <v>25083325</v>
          </cell>
          <cell r="C38" t="str">
            <v>Na Pankráci 1724/129</v>
          </cell>
          <cell r="D38" t="str">
            <v>140 00</v>
          </cell>
          <cell r="E38" t="str">
            <v>Praha 4 - Nusle</v>
          </cell>
          <cell r="F38" t="str">
            <v>Česká republika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Swiss Life Select Česká republika s.r.o.</v>
          </cell>
          <cell r="B39">
            <v>63480191</v>
          </cell>
          <cell r="C39" t="str">
            <v>Holandská 3</v>
          </cell>
          <cell r="D39" t="str">
            <v>639 00</v>
          </cell>
          <cell r="E39" t="str">
            <v>Brno</v>
          </cell>
          <cell r="F39" t="str">
            <v>Česká republika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UNIQA pojišťovna, a.s.</v>
          </cell>
          <cell r="B40">
            <v>49240480</v>
          </cell>
          <cell r="C40" t="str">
            <v>Evropská 136/810</v>
          </cell>
          <cell r="D40" t="str">
            <v>160 12</v>
          </cell>
          <cell r="E40" t="str">
            <v>Praha 6</v>
          </cell>
          <cell r="F40" t="str">
            <v>Česká republika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Wüstenrot, životní pojišťovna, a.s.</v>
          </cell>
          <cell r="B41">
            <v>25720198</v>
          </cell>
          <cell r="C41" t="str">
            <v>Na Hřebenech II 1718/8</v>
          </cell>
          <cell r="D41" t="str">
            <v>140 23</v>
          </cell>
          <cell r="E41" t="str">
            <v>Praha 4</v>
          </cell>
          <cell r="F41" t="str">
            <v>Česká republika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JUDr. Norbert Černý</v>
          </cell>
          <cell r="N41" t="str">
            <v>Právník</v>
          </cell>
          <cell r="O41">
            <v>773923077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ZFP akademie, a.s.</v>
          </cell>
          <cell r="B42">
            <v>26304805</v>
          </cell>
          <cell r="C42" t="str">
            <v>17. listopadu 3112/12</v>
          </cell>
          <cell r="D42" t="str">
            <v>690 02</v>
          </cell>
          <cell r="E42" t="str">
            <v>Břeclav</v>
          </cell>
          <cell r="F42" t="str">
            <v>Česká republika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</sheetData>
      <sheetData sheetId="1"/>
      <sheetData sheetId="2">
        <row r="1">
          <cell r="A1" t="str">
            <v>Firma</v>
          </cell>
          <cell r="B1" t="str">
            <v>IČO</v>
          </cell>
          <cell r="C1" t="str">
            <v>Sídlo (ulice, č.p.)</v>
          </cell>
          <cell r="D1" t="str">
            <v>Sídlo (PSČ)</v>
          </cell>
          <cell r="E1" t="str">
            <v>Sídlo (město)</v>
          </cell>
          <cell r="F1" t="str">
            <v>Sídlo (Stát)</v>
          </cell>
          <cell r="G1" t="str">
            <v>Mateřská společnost</v>
          </cell>
          <cell r="H1" t="str">
            <v>Sídlo (ulice, č.p.)</v>
          </cell>
          <cell r="I1" t="str">
            <v>PSČ</v>
          </cell>
          <cell r="J1" t="str">
            <v>Město</v>
          </cell>
          <cell r="K1" t="str">
            <v>Stát</v>
          </cell>
          <cell r="L1" t="str">
            <v>"IČO"</v>
          </cell>
          <cell r="M1" t="str">
            <v>Kontaktní osoba 1</v>
          </cell>
          <cell r="N1" t="str">
            <v>Funkce KO1</v>
          </cell>
          <cell r="O1" t="str">
            <v>Telefon KO1</v>
          </cell>
          <cell r="P1" t="str">
            <v>Mobil KO1</v>
          </cell>
          <cell r="Q1" t="str">
            <v>Fax KO1</v>
          </cell>
          <cell r="R1" t="str">
            <v>E-mail KO1</v>
          </cell>
          <cell r="S1" t="str">
            <v>Kontaktní osoba 2</v>
          </cell>
          <cell r="T1" t="str">
            <v>Funkce KO2</v>
          </cell>
          <cell r="U1" t="str">
            <v>Telefon KO2</v>
          </cell>
          <cell r="V1" t="str">
            <v>Mobil KO2</v>
          </cell>
          <cell r="W1" t="str">
            <v>E-mail KO2</v>
          </cell>
          <cell r="X1">
            <v>0</v>
          </cell>
          <cell r="Y1" t="str">
            <v>Pozn. (další KO, tel, e-mail, dříbější jméno)</v>
          </cell>
        </row>
        <row r="2">
          <cell r="A2" t="str">
            <v>Advokátní kancelář Dáňa, Pergl &amp; Partneři</v>
          </cell>
          <cell r="B2">
            <v>0</v>
          </cell>
          <cell r="C2" t="str">
            <v>Na Ořechovce 580/4</v>
          </cell>
          <cell r="D2">
            <v>16000</v>
          </cell>
          <cell r="E2" t="str">
            <v>Praha 6</v>
          </cell>
          <cell r="F2" t="str">
            <v>Česká republika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Mgr. Jan Dáňa</v>
          </cell>
          <cell r="N2" t="str">
            <v>advokát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Advokátní kancelář Mgr. Hynek Mareček</v>
          </cell>
          <cell r="B3">
            <v>72015462</v>
          </cell>
          <cell r="C3" t="str">
            <v>Jeremenkova 1021/70</v>
          </cell>
          <cell r="D3">
            <v>14700</v>
          </cell>
          <cell r="E3" t="str">
            <v>Praha 4</v>
          </cell>
          <cell r="F3" t="str">
            <v>Česká republika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Mgr. Hynek Mareček</v>
          </cell>
          <cell r="N3" t="str">
            <v>právník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 t="str">
            <v>Bc. Petr Klatovský</v>
          </cell>
          <cell r="B4">
            <v>76277283</v>
          </cell>
          <cell r="C4" t="str">
            <v>Petroupim 79</v>
          </cell>
          <cell r="D4" t="str">
            <v>256 01</v>
          </cell>
          <cell r="E4" t="str">
            <v>Benešov</v>
          </cell>
          <cell r="F4" t="str">
            <v>Česká republika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 t="str">
            <v>Boris Gono</v>
          </cell>
          <cell r="B5">
            <v>0</v>
          </cell>
          <cell r="C5" t="str">
            <v>U Jezera 2047</v>
          </cell>
          <cell r="D5">
            <v>15500</v>
          </cell>
          <cell r="E5" t="str">
            <v>Praha 5</v>
          </cell>
          <cell r="F5" t="str">
            <v>Česká republika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Ing. Barbora Grygová</v>
          </cell>
          <cell r="B6">
            <v>0</v>
          </cell>
          <cell r="C6" t="str">
            <v>Pražská 810/16</v>
          </cell>
          <cell r="D6">
            <v>10221</v>
          </cell>
          <cell r="E6" t="str">
            <v>Praha 10</v>
          </cell>
          <cell r="F6" t="str">
            <v>Česká republika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725801277</v>
          </cell>
          <cell r="P6">
            <v>0</v>
          </cell>
          <cell r="Q6">
            <v>0</v>
          </cell>
          <cell r="R6" t="str">
            <v>barbora.grygova@seznam.cz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 t="str">
            <v>Jan Diart</v>
          </cell>
          <cell r="B7">
            <v>0</v>
          </cell>
          <cell r="C7" t="str">
            <v>Budějovická 851</v>
          </cell>
          <cell r="D7">
            <v>39002</v>
          </cell>
          <cell r="E7" t="str">
            <v>Tábor</v>
          </cell>
          <cell r="F7" t="str">
            <v>Česká republika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 t="str">
            <v>Jan Fuka</v>
          </cell>
          <cell r="B8">
            <v>34181</v>
          </cell>
          <cell r="C8" t="str">
            <v>U Botiče 1391/5</v>
          </cell>
          <cell r="D8">
            <v>14000</v>
          </cell>
          <cell r="E8" t="str">
            <v>Praha 4</v>
          </cell>
          <cell r="F8" t="str">
            <v>Česká republika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 t="str">
            <v>Jiří Macháček</v>
          </cell>
          <cell r="B9">
            <v>30173</v>
          </cell>
          <cell r="C9" t="str">
            <v>Sokolovská 324/14</v>
          </cell>
          <cell r="D9">
            <v>19000</v>
          </cell>
          <cell r="E9" t="str">
            <v>Praha 9</v>
          </cell>
          <cell r="F9" t="str">
            <v>Česká republika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JUDr. Alena Prchalová, Ph.D.</v>
          </cell>
          <cell r="B10">
            <v>0</v>
          </cell>
          <cell r="C10" t="str">
            <v>Husova 1288/25</v>
          </cell>
          <cell r="D10">
            <v>58601</v>
          </cell>
          <cell r="E10" t="str">
            <v>Jihlava</v>
          </cell>
          <cell r="F10" t="str">
            <v>Česká republika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 t="str">
            <v>JUDr. Daniela Maršálková</v>
          </cell>
          <cell r="B11">
            <v>0</v>
          </cell>
          <cell r="C11" t="str">
            <v>Bílkova 4</v>
          </cell>
          <cell r="D11">
            <v>11000</v>
          </cell>
          <cell r="E11" t="str">
            <v>Praha 1</v>
          </cell>
          <cell r="F11" t="str">
            <v>Česká republika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224810906</v>
          </cell>
          <cell r="P11">
            <v>608362917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 t="str">
            <v>JUDr. Jiří Vlasák</v>
          </cell>
          <cell r="B12">
            <v>0</v>
          </cell>
          <cell r="C12" t="str">
            <v>Nám. Republiky 2/2</v>
          </cell>
          <cell r="D12" t="str">
            <v>301 00</v>
          </cell>
          <cell r="E12" t="str">
            <v>Plzeň</v>
          </cell>
          <cell r="F12" t="str">
            <v>Česká republika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JUDr. Pavel Berger</v>
          </cell>
          <cell r="B13">
            <v>0</v>
          </cell>
          <cell r="C13" t="str">
            <v>Bělocerkevská 1037/38</v>
          </cell>
          <cell r="D13">
            <v>10000</v>
          </cell>
          <cell r="E13" t="str">
            <v>Praha 10 - Vršovice</v>
          </cell>
          <cell r="F13" t="str">
            <v>Česká republika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KLV - Consulting s.r.o.</v>
          </cell>
          <cell r="B14">
            <v>24837709</v>
          </cell>
          <cell r="C14" t="str">
            <v>Washingtonova 1567/25</v>
          </cell>
          <cell r="D14" t="str">
            <v>110 00</v>
          </cell>
          <cell r="E14" t="str">
            <v>Praha 1 - Nové Město</v>
          </cell>
          <cell r="F14" t="str">
            <v>Česká republika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Martin Franc</v>
          </cell>
          <cell r="B15">
            <v>0</v>
          </cell>
          <cell r="C15" t="str">
            <v>U Vodojemu 934</v>
          </cell>
          <cell r="D15" t="str">
            <v>259 01</v>
          </cell>
          <cell r="E15" t="str">
            <v>Votice</v>
          </cell>
          <cell r="F15" t="str">
            <v>Česká republika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Matěj Práchenský</v>
          </cell>
          <cell r="B16">
            <v>0</v>
          </cell>
          <cell r="C16" t="str">
            <v>Ke Hřišti 164</v>
          </cell>
          <cell r="D16" t="str">
            <v>533 45</v>
          </cell>
          <cell r="E16" t="str">
            <v>Opatovice nad Labem</v>
          </cell>
          <cell r="F16" t="str">
            <v>Česká republika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Mgr. Eva Nováková</v>
          </cell>
          <cell r="B17">
            <v>0</v>
          </cell>
          <cell r="C17" t="str">
            <v>Ovocný trh 573/12</v>
          </cell>
          <cell r="D17">
            <v>11000</v>
          </cell>
          <cell r="E17" t="str">
            <v>Praha 1</v>
          </cell>
          <cell r="F17" t="str">
            <v>Česká republika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Mgr. Jiří Švehla</v>
          </cell>
          <cell r="B18">
            <v>0</v>
          </cell>
          <cell r="C18" t="str">
            <v>Blodkova 1476/4</v>
          </cell>
          <cell r="D18" t="str">
            <v>130 00</v>
          </cell>
          <cell r="E18" t="str">
            <v>Praha 3</v>
          </cell>
          <cell r="F18" t="str">
            <v>Česká republika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Mgr. Lucie Růžičková</v>
          </cell>
          <cell r="B19">
            <v>0</v>
          </cell>
          <cell r="C19" t="str">
            <v>Jana Růžičky 1165</v>
          </cell>
          <cell r="D19">
            <v>14000</v>
          </cell>
          <cell r="E19" t="str">
            <v>Praha 4</v>
          </cell>
          <cell r="F19" t="str">
            <v>Česká republika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777335760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Mgr. Marek Urbiš</v>
          </cell>
          <cell r="B20">
            <v>0</v>
          </cell>
          <cell r="C20" t="str">
            <v>Partyzánská 18</v>
          </cell>
          <cell r="D20">
            <v>74705</v>
          </cell>
          <cell r="E20" t="str">
            <v>Opava</v>
          </cell>
          <cell r="F20" t="str">
            <v>Česká republika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Mgr. Miroslav Němec</v>
          </cell>
          <cell r="B21">
            <v>0</v>
          </cell>
          <cell r="C21" t="str">
            <v>Borská 13</v>
          </cell>
          <cell r="D21">
            <v>30100</v>
          </cell>
          <cell r="E21" t="str">
            <v>Plzeň</v>
          </cell>
          <cell r="F21" t="str">
            <v>Česká republika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SOSConsulting, a.s.</v>
          </cell>
          <cell r="B22">
            <v>1673955</v>
          </cell>
          <cell r="C22" t="str">
            <v>Skalecká 357/17</v>
          </cell>
          <cell r="D22" t="str">
            <v xml:space="preserve">170 00 </v>
          </cell>
          <cell r="E22" t="str">
            <v>Praha 7-Holešovice</v>
          </cell>
          <cell r="F22" t="str">
            <v>Česká republika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Unie subjektů ochrany spotřebitelů a investorů</v>
          </cell>
          <cell r="B23">
            <v>2235757</v>
          </cell>
          <cell r="C23" t="str">
            <v xml:space="preserve">Sovenická 907/3 </v>
          </cell>
          <cell r="D23" t="str">
            <v>197 00</v>
          </cell>
          <cell r="E23" t="str">
            <v xml:space="preserve"> Praha 9 </v>
          </cell>
          <cell r="F23" t="str">
            <v>Česká republika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ZPP Advisory s.r.o.</v>
          </cell>
          <cell r="B24">
            <v>4171039</v>
          </cell>
          <cell r="C24" t="str">
            <v>Washingtonova 1567/25</v>
          </cell>
          <cell r="D24">
            <v>11000</v>
          </cell>
          <cell r="E24" t="str">
            <v>Praha 1</v>
          </cell>
          <cell r="F24" t="str">
            <v>Česká republika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</sheetNames>
    <sheetDataSet>
      <sheetData sheetId="0">
        <row r="1">
          <cell r="A1" t="str">
            <v>Firma</v>
          </cell>
          <cell r="B1" t="str">
            <v>IČO</v>
          </cell>
          <cell r="C1" t="str">
            <v>Sídlo (ulice, č.p.)</v>
          </cell>
          <cell r="D1" t="str">
            <v>Sídlo (PSČ)</v>
          </cell>
          <cell r="E1" t="str">
            <v>Sídlo (město)</v>
          </cell>
          <cell r="F1" t="str">
            <v>Sídlo (Stát)</v>
          </cell>
          <cell r="G1" t="str">
            <v>Mateřská společnost</v>
          </cell>
          <cell r="H1" t="str">
            <v>Sídlo (ulice, č.p.)</v>
          </cell>
          <cell r="I1" t="str">
            <v>PSČ</v>
          </cell>
          <cell r="J1" t="str">
            <v>Město</v>
          </cell>
          <cell r="K1" t="str">
            <v>Stát</v>
          </cell>
          <cell r="L1" t="str">
            <v>"IČO"</v>
          </cell>
          <cell r="M1" t="str">
            <v>Kontaktní osoba 1</v>
          </cell>
          <cell r="N1" t="str">
            <v>Funkce KO1</v>
          </cell>
          <cell r="O1" t="str">
            <v>Telefon KO1</v>
          </cell>
          <cell r="P1" t="str">
            <v>Mobil KO1</v>
          </cell>
          <cell r="Q1" t="str">
            <v>Fax KO1</v>
          </cell>
          <cell r="R1" t="str">
            <v>E-mail KO1</v>
          </cell>
          <cell r="S1" t="str">
            <v>Kontaktní osoba 2</v>
          </cell>
          <cell r="T1" t="str">
            <v>Funkce KO2</v>
          </cell>
          <cell r="U1" t="str">
            <v>Telefon KO2</v>
          </cell>
          <cell r="V1" t="str">
            <v>Mobil KO2</v>
          </cell>
          <cell r="W1" t="str">
            <v>E-mail KO2</v>
          </cell>
          <cell r="X1">
            <v>0</v>
          </cell>
          <cell r="Y1" t="str">
            <v>Pozn. (další KO, tel, e-mail, dříbější jméno)</v>
          </cell>
        </row>
        <row r="2">
          <cell r="A2" t="str">
            <v>ABSOLUT-IN s.r.o.</v>
          </cell>
          <cell r="B2">
            <v>27392473</v>
          </cell>
          <cell r="C2" t="str">
            <v>Seifertova 455/17</v>
          </cell>
          <cell r="D2" t="str">
            <v>130 00</v>
          </cell>
          <cell r="E2" t="str">
            <v>Praha 3</v>
          </cell>
          <cell r="F2" t="str">
            <v>Česká republika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AEGON Pojišťovna, a.s.</v>
          </cell>
          <cell r="B3">
            <v>27182461</v>
          </cell>
          <cell r="C3" t="str">
            <v>Na Pankráci 26/322</v>
          </cell>
          <cell r="D3" t="str">
            <v>140 00</v>
          </cell>
          <cell r="E3" t="str">
            <v xml:space="preserve"> Praha 4</v>
          </cell>
          <cell r="F3" t="str">
            <v>Česká republika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Mgr. Ing. Vojtěch Prerovský</v>
          </cell>
          <cell r="N3">
            <v>0</v>
          </cell>
          <cell r="O3">
            <v>244090489</v>
          </cell>
          <cell r="P3">
            <v>731621423</v>
          </cell>
          <cell r="Q3">
            <v>0</v>
          </cell>
          <cell r="R3" t="str">
            <v>vojtech.prerovsky@aegon.cz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 t="str">
            <v>Air Bank a.s.</v>
          </cell>
          <cell r="B4" t="str">
            <v>290 45 371</v>
          </cell>
          <cell r="C4" t="str">
            <v>Hráského 2231/25 - Chodov</v>
          </cell>
          <cell r="D4">
            <v>14800</v>
          </cell>
          <cell r="E4" t="str">
            <v xml:space="preserve"> Praha - Chodov</v>
          </cell>
          <cell r="F4" t="str">
            <v>Česká republika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Mgr. Andrea Zatloukalová</v>
          </cell>
          <cell r="N4" t="str">
            <v>ředitel divize Právní a compliance</v>
          </cell>
          <cell r="O4">
            <v>541598649</v>
          </cell>
          <cell r="P4">
            <v>0</v>
          </cell>
          <cell r="Q4">
            <v>541211893</v>
          </cell>
          <cell r="R4" t="str">
            <v>andrea.zatloukalova@airbank.cz</v>
          </cell>
          <cell r="S4" t="str">
            <v>Mgr. Eva Šulcová</v>
          </cell>
          <cell r="T4" t="str">
            <v>specialista divize Právní a compliance</v>
          </cell>
          <cell r="U4">
            <v>541598356</v>
          </cell>
          <cell r="V4">
            <v>0</v>
          </cell>
          <cell r="W4" t="str">
            <v>eva.sulcova@airbank.cz</v>
          </cell>
          <cell r="X4" t="str">
            <v>BNK</v>
          </cell>
          <cell r="Y4">
            <v>0</v>
          </cell>
        </row>
        <row r="5">
          <cell r="A5" t="str">
            <v>AKRO investiční společnost, a.s.</v>
          </cell>
          <cell r="B5">
            <v>49241699</v>
          </cell>
          <cell r="C5" t="str">
            <v>Slunná 547/25</v>
          </cell>
          <cell r="D5">
            <v>16200</v>
          </cell>
          <cell r="E5" t="str">
            <v>Praha 6</v>
          </cell>
          <cell r="F5" t="str">
            <v>Česká republika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Allianz pojišťovna, a.s.</v>
          </cell>
          <cell r="B6">
            <v>47115971</v>
          </cell>
          <cell r="C6" t="str">
            <v>Ke Štvanici 656/3</v>
          </cell>
          <cell r="D6" t="str">
            <v>186 00</v>
          </cell>
          <cell r="E6" t="str">
            <v xml:space="preserve"> Praha 8</v>
          </cell>
          <cell r="F6" t="str">
            <v>Česká republika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 t="str">
            <v>AXA Bank Europe, organizační složka</v>
          </cell>
          <cell r="B7" t="str">
            <v>číslo firmy 0404.476.835</v>
          </cell>
          <cell r="C7" t="str">
            <v>Boulevard du Souverain 25</v>
          </cell>
          <cell r="D7">
            <v>1170</v>
          </cell>
          <cell r="E7" t="str">
            <v>Watermael-Boitsfort</v>
          </cell>
          <cell r="F7" t="str">
            <v xml:space="preserve">Belgické království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JUDr. Martin Draslar, Ph.D.</v>
          </cell>
          <cell r="N7" t="str">
            <v>Chief Legal and Compliance Officer</v>
          </cell>
          <cell r="O7">
            <v>225021258</v>
          </cell>
          <cell r="P7">
            <v>0</v>
          </cell>
          <cell r="Q7">
            <v>0</v>
          </cell>
          <cell r="R7" t="str">
            <v>martin.draslar@axabank.cz</v>
          </cell>
          <cell r="S7" t="str">
            <v>Lumír Zeman, dipl.ek.</v>
          </cell>
          <cell r="T7" t="str">
            <v>Compliance officer</v>
          </cell>
          <cell r="U7">
            <v>225021274</v>
          </cell>
          <cell r="V7">
            <v>0</v>
          </cell>
          <cell r="W7" t="str">
            <v>lumir.zeman@axabank.cz</v>
          </cell>
          <cell r="X7" t="str">
            <v>BNK</v>
          </cell>
          <cell r="Y7">
            <v>0</v>
          </cell>
        </row>
        <row r="8">
          <cell r="A8" t="str">
            <v>AXA životní pojišťovna a.s.</v>
          </cell>
          <cell r="B8">
            <v>61859524</v>
          </cell>
          <cell r="C8" t="str">
            <v>Lazarská 13/8</v>
          </cell>
          <cell r="D8" t="str">
            <v>120 00</v>
          </cell>
          <cell r="E8" t="str">
            <v>Praha 2</v>
          </cell>
          <cell r="F8" t="str">
            <v>Česká republika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 t="str">
            <v>Broker Consulting, a.s.</v>
          </cell>
          <cell r="B9">
            <v>25221736</v>
          </cell>
          <cell r="C9" t="str">
            <v>Jiráskovo náměstí 2</v>
          </cell>
          <cell r="D9" t="str">
            <v>326 00</v>
          </cell>
          <cell r="E9" t="str">
            <v>Plzeň</v>
          </cell>
          <cell r="F9" t="str">
            <v>Česká republika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Conseq Investment Managemant, a.s.</v>
          </cell>
          <cell r="B10">
            <v>26442671</v>
          </cell>
          <cell r="C10" t="str">
            <v>Rybná 682/14</v>
          </cell>
          <cell r="D10">
            <v>11005</v>
          </cell>
          <cell r="E10" t="str">
            <v xml:space="preserve"> Praha 1</v>
          </cell>
          <cell r="F10" t="str">
            <v>Česká republika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 t="str">
            <v>Česká podnikatelská pojišťovna, a.s., Vienna Insurance Group</v>
          </cell>
          <cell r="B11">
            <v>63998530</v>
          </cell>
          <cell r="C11" t="str">
            <v>Pobřežní 665/23</v>
          </cell>
          <cell r="D11" t="str">
            <v>186 00</v>
          </cell>
          <cell r="E11" t="str">
            <v xml:space="preserve"> Praha 8</v>
          </cell>
          <cell r="F11" t="str">
            <v>Česká republika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 t="str">
            <v>Česká pojišťovna a.s.</v>
          </cell>
          <cell r="B12">
            <v>45272956</v>
          </cell>
          <cell r="C12" t="str">
            <v>Spálená 75/16</v>
          </cell>
          <cell r="D12" t="str">
            <v>113 04</v>
          </cell>
          <cell r="E12" t="str">
            <v xml:space="preserve"> Praha 1</v>
          </cell>
          <cell r="F12" t="str">
            <v>Česká republika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ČP INVEST investiční společnost, a.s.</v>
          </cell>
          <cell r="B13">
            <v>43873766</v>
          </cell>
          <cell r="C13" t="str">
            <v>Na Pankráci 1658/121</v>
          </cell>
          <cell r="D13" t="str">
            <v>140 21</v>
          </cell>
          <cell r="E13" t="str">
            <v>Praha 4</v>
          </cell>
          <cell r="F13" t="str">
            <v>Česká republika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Robert Pecha</v>
          </cell>
          <cell r="N13">
            <v>0</v>
          </cell>
          <cell r="O13">
            <v>281044741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ČSOB Pojišťovna, a.s., člen holdingu ČSOB</v>
          </cell>
          <cell r="B14">
            <v>45534306</v>
          </cell>
          <cell r="C14" t="str">
            <v>Masarykovo náměstí 1458</v>
          </cell>
          <cell r="D14" t="str">
            <v xml:space="preserve">532 18 </v>
          </cell>
          <cell r="E14" t="str">
            <v>Pardubice - Zelené předměstí</v>
          </cell>
          <cell r="F14" t="str">
            <v>Česká republika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DataLife, s.r.o.</v>
          </cell>
          <cell r="B15">
            <v>27665151</v>
          </cell>
          <cell r="C15" t="str">
            <v>Pražákova 1008/69</v>
          </cell>
          <cell r="D15">
            <v>63900</v>
          </cell>
          <cell r="E15" t="str">
            <v>Brno</v>
          </cell>
          <cell r="F15" t="str">
            <v>Česká republika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ERGO pojišťovna, a.s.</v>
          </cell>
          <cell r="B16">
            <v>61858714</v>
          </cell>
          <cell r="C16" t="str">
            <v>Vyskočilova 1481/4</v>
          </cell>
          <cell r="D16">
            <v>14000</v>
          </cell>
          <cell r="E16" t="str">
            <v>Praha 4</v>
          </cell>
          <cell r="F16" t="str">
            <v>Česká republika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Fincentrum a.s.</v>
          </cell>
          <cell r="B17">
            <v>24260444</v>
          </cell>
          <cell r="C17" t="str">
            <v>Pobřežní 620/3</v>
          </cell>
          <cell r="D17" t="str">
            <v>186 00</v>
          </cell>
          <cell r="E17" t="str">
            <v xml:space="preserve"> Praha 8 Karlín</v>
          </cell>
          <cell r="F17" t="str">
            <v>Česká republika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Fio banka, a.s.</v>
          </cell>
          <cell r="B18">
            <v>61858374</v>
          </cell>
          <cell r="C18" t="str">
            <v>V Celnici 1028/10</v>
          </cell>
          <cell r="D18" t="str">
            <v>117 21</v>
          </cell>
          <cell r="E18" t="str">
            <v>Praha 1</v>
          </cell>
          <cell r="F18" t="str">
            <v>Česká republika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GE Money Bank, a.s.</v>
          </cell>
          <cell r="B19">
            <v>25672720</v>
          </cell>
          <cell r="C19" t="str">
            <v>Vyskočilova 1422/1a</v>
          </cell>
          <cell r="D19">
            <v>14028</v>
          </cell>
          <cell r="E19" t="str">
            <v>Praha 4</v>
          </cell>
          <cell r="F19" t="str">
            <v>Česká republika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Generali Investments CEE, investiční společnost, a.s.</v>
          </cell>
          <cell r="B20">
            <v>43873766</v>
          </cell>
          <cell r="C20" t="str">
            <v>Na Pankráci 1720/123</v>
          </cell>
          <cell r="D20" t="str">
            <v>140 00</v>
          </cell>
          <cell r="E20" t="str">
            <v>Praha 4</v>
          </cell>
          <cell r="F20" t="str">
            <v>Česká republika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Generali Pojišťovna a.s.</v>
          </cell>
          <cell r="B21">
            <v>61859869</v>
          </cell>
          <cell r="C21" t="str">
            <v>Bělehradská 132</v>
          </cell>
          <cell r="D21" t="str">
            <v>120 00</v>
          </cell>
          <cell r="E21" t="str">
            <v>Praha 2</v>
          </cell>
          <cell r="F21" t="str">
            <v>Česká republika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Mgr. Eva Kozojedová</v>
          </cell>
          <cell r="N21" t="str">
            <v>Právní oddělení</v>
          </cell>
          <cell r="O21">
            <v>224555770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ING Životní pojišťovna N.V., pobočka pro Českou republiku</v>
          </cell>
          <cell r="B22">
            <v>40763587</v>
          </cell>
          <cell r="C22" t="str">
            <v>Nádražní 344/25</v>
          </cell>
          <cell r="D22">
            <v>15000</v>
          </cell>
          <cell r="E22" t="str">
            <v>Praha 5 - Smíchov</v>
          </cell>
          <cell r="F22" t="str">
            <v>Česká republika</v>
          </cell>
          <cell r="G22" t="str">
            <v>Nationale-Nederlanden Levensverzekering Maatschappij N.V.</v>
          </cell>
          <cell r="H22" t="str">
            <v>Weena 505</v>
          </cell>
          <cell r="I22" t="str">
            <v>3013AL</v>
          </cell>
          <cell r="J22" t="str">
            <v>Rotterdam</v>
          </cell>
          <cell r="K22" t="str">
            <v>Nizozemské království</v>
          </cell>
          <cell r="L22">
            <v>24042211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Investiční kapitálová společnost KB, a.s.</v>
          </cell>
          <cell r="B23">
            <v>60196769</v>
          </cell>
          <cell r="C23" t="str">
            <v xml:space="preserve"> Dlouhá 34, č.p. 713</v>
          </cell>
          <cell r="D23">
            <v>11015</v>
          </cell>
          <cell r="E23" t="str">
            <v xml:space="preserve"> Praha 1</v>
          </cell>
          <cell r="F23" t="str">
            <v>Česká republika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Ivana Kanichová</v>
          </cell>
          <cell r="B24" t="str">
            <v>063644PPZ</v>
          </cell>
          <cell r="C24" t="str">
            <v>Krmelínská 559/338</v>
          </cell>
          <cell r="D24" t="str">
            <v>724 00</v>
          </cell>
          <cell r="E24" t="str">
            <v>Ostrava</v>
          </cell>
          <cell r="F24" t="str">
            <v>Česká republika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KAPITOL pojišťovací a finanční poradenství, a.s.</v>
          </cell>
          <cell r="B25">
            <v>60751070</v>
          </cell>
          <cell r="C25" t="str">
            <v>Rašínova 692/4</v>
          </cell>
          <cell r="D25" t="str">
            <v>602 00</v>
          </cell>
          <cell r="E25" t="str">
            <v xml:space="preserve"> Brno - Brno-město</v>
          </cell>
          <cell r="F25" t="str">
            <v>Česká republika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Komerční pojišťovna, a.s.</v>
          </cell>
          <cell r="B26">
            <v>63998017</v>
          </cell>
          <cell r="C26" t="str">
            <v>Karolinská 1, čp. 650</v>
          </cell>
          <cell r="D26">
            <v>18600</v>
          </cell>
          <cell r="E26" t="str">
            <v>Praha 8</v>
          </cell>
          <cell r="F26" t="str">
            <v>Česká republika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Kooperativa pojišťovna, a.s., Vienna Insurance Group</v>
          </cell>
          <cell r="B27">
            <v>47116617</v>
          </cell>
          <cell r="C27" t="str">
            <v>Pobřežní 665/21</v>
          </cell>
          <cell r="D27" t="str">
            <v>186 00</v>
          </cell>
          <cell r="E27" t="str">
            <v>Praha 8</v>
          </cell>
          <cell r="F27" t="str">
            <v>Česká republika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 xml:space="preserve">LANDMARK CZ, spol. s r.o. </v>
          </cell>
          <cell r="B28">
            <v>27416739</v>
          </cell>
          <cell r="C28" t="str">
            <v>V jámě 1371/8</v>
          </cell>
          <cell r="D28" t="str">
            <v xml:space="preserve">110 00 </v>
          </cell>
          <cell r="E28" t="str">
            <v>Praha 1 - Nové Město</v>
          </cell>
          <cell r="F28" t="str">
            <v>Česká republika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MBI Marketingberatung International spol. s r.o.</v>
          </cell>
          <cell r="B29">
            <v>41691717</v>
          </cell>
          <cell r="C29" t="str">
            <v>Dunajevského 15</v>
          </cell>
          <cell r="D29">
            <v>0</v>
          </cell>
          <cell r="E29" t="str">
            <v>Brno</v>
          </cell>
          <cell r="F29" t="str">
            <v>Česká republika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 xml:space="preserve">MetLife Europe Insurance Limited, pobočka pro Českou republiku </v>
          </cell>
          <cell r="B30">
            <v>3926079</v>
          </cell>
          <cell r="C30" t="str">
            <v xml:space="preserve">Purkyňova 2121/3 </v>
          </cell>
          <cell r="D30" t="str">
            <v>110 00</v>
          </cell>
          <cell r="E30" t="str">
            <v>Praha 1</v>
          </cell>
          <cell r="F30" t="str">
            <v>Česká republika</v>
          </cell>
          <cell r="G30" t="str">
            <v>MetLife Europe Insurance Limited</v>
          </cell>
          <cell r="H30" t="str">
            <v>Lower Hatch Street, 20 on Hatch</v>
          </cell>
          <cell r="I30">
            <v>0</v>
          </cell>
          <cell r="J30" t="str">
            <v>Dublin</v>
          </cell>
          <cell r="K30" t="str">
            <v>Irsko</v>
          </cell>
          <cell r="L30">
            <v>472350</v>
          </cell>
          <cell r="M30" t="str">
            <v>Simona Machulová</v>
          </cell>
          <cell r="N30" t="str">
            <v>Právník</v>
          </cell>
          <cell r="O30">
            <v>227111460</v>
          </cell>
          <cell r="P30">
            <v>777323655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 xml:space="preserve">MetLife Europe Limited, pobočka pro Českou republiku </v>
          </cell>
          <cell r="B31">
            <v>3926206</v>
          </cell>
          <cell r="C31" t="str">
            <v xml:space="preserve">Purkyňova 2121/3 </v>
          </cell>
          <cell r="D31">
            <v>11000</v>
          </cell>
          <cell r="E31" t="str">
            <v xml:space="preserve"> Praha 1</v>
          </cell>
          <cell r="F31" t="str">
            <v>Česká republika</v>
          </cell>
          <cell r="G31" t="str">
            <v>MetLife Europe Limited</v>
          </cell>
          <cell r="H31" t="str">
            <v>Lower Hatch Street, 20 on Hatch</v>
          </cell>
          <cell r="I31">
            <v>0</v>
          </cell>
          <cell r="J31" t="str">
            <v>Dublin</v>
          </cell>
          <cell r="K31" t="str">
            <v>Irsko</v>
          </cell>
          <cell r="L31">
            <v>415123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NN Životní pojišťovna N.V., pobočka pro Českou republiku</v>
          </cell>
          <cell r="B32">
            <v>40763587</v>
          </cell>
          <cell r="C32" t="str">
            <v>Nádražní 344/25</v>
          </cell>
          <cell r="D32">
            <v>15000</v>
          </cell>
          <cell r="E32" t="str">
            <v>Praha 5 - Smíchov</v>
          </cell>
          <cell r="F32" t="str">
            <v>Česká republika</v>
          </cell>
          <cell r="G32" t="str">
            <v>Nationale-Nederlanden Levensverzekering Maatschappij N.V.</v>
          </cell>
          <cell r="H32" t="str">
            <v>Weena 505</v>
          </cell>
          <cell r="I32" t="str">
            <v>3013AL</v>
          </cell>
          <cell r="J32" t="str">
            <v>Rotterdam</v>
          </cell>
          <cell r="K32" t="str">
            <v>Nizozemské království</v>
          </cell>
          <cell r="L32">
            <v>24042211</v>
          </cell>
          <cell r="M32" t="str">
            <v>JUDr. Marie Novotná</v>
          </cell>
          <cell r="N32">
            <v>0</v>
          </cell>
          <cell r="O32">
            <v>257473119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NWD Private Asset Management, a.s.</v>
          </cell>
          <cell r="B33">
            <v>27132561</v>
          </cell>
          <cell r="C33" t="str">
            <v>Jankovcova 1037/49</v>
          </cell>
          <cell r="D33">
            <v>17000</v>
          </cell>
          <cell r="E33" t="str">
            <v>Praha 7</v>
          </cell>
          <cell r="F33" t="str">
            <v>Česká republika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OVB Allfinanz, a.s.</v>
          </cell>
          <cell r="B34">
            <v>48040410</v>
          </cell>
          <cell r="C34" t="str">
            <v>Baarova 1026/2</v>
          </cell>
          <cell r="D34" t="str">
            <v xml:space="preserve">140 00 </v>
          </cell>
          <cell r="E34" t="str">
            <v>Praha 4 - Michle</v>
          </cell>
          <cell r="F34" t="str">
            <v>Česká republika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Partners Financial Services, a.s.</v>
          </cell>
          <cell r="B35">
            <v>27699781</v>
          </cell>
          <cell r="C35" t="str">
            <v>Türkova 2319/5b</v>
          </cell>
          <cell r="D35" t="str">
            <v>149 00</v>
          </cell>
          <cell r="E35" t="str">
            <v xml:space="preserve"> Praha 4 – Chodov</v>
          </cell>
          <cell r="F35" t="str">
            <v>Česká republika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Pojišťovna České Spořitelny, a.s., Vienna Insurance Group</v>
          </cell>
          <cell r="B36">
            <v>47452820</v>
          </cell>
          <cell r="C36" t="str">
            <v>náměstí republiky 115</v>
          </cell>
          <cell r="D36" t="str">
            <v>530 02</v>
          </cell>
          <cell r="E36" t="str">
            <v>Pardubice</v>
          </cell>
          <cell r="F36" t="str">
            <v>Česká republika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PPF Banka, a.s.</v>
          </cell>
          <cell r="B37">
            <v>47116129</v>
          </cell>
          <cell r="C37" t="str">
            <v>Evropská 2690/17</v>
          </cell>
          <cell r="D37" t="str">
            <v>160 41</v>
          </cell>
          <cell r="E37" t="str">
            <v>Praha 6</v>
          </cell>
          <cell r="F37" t="str">
            <v>Česká republika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Raiffeisenbank a.s.</v>
          </cell>
          <cell r="B38">
            <v>49240901</v>
          </cell>
          <cell r="C38" t="str">
            <v>Hvězdova 1716/2b</v>
          </cell>
          <cell r="D38" t="str">
            <v>140 78</v>
          </cell>
          <cell r="E38" t="str">
            <v>Praha 4</v>
          </cell>
          <cell r="F38" t="str">
            <v>Česká republika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Sberbank CZ, a.s.</v>
          </cell>
          <cell r="B39">
            <v>25083325</v>
          </cell>
          <cell r="C39" t="str">
            <v>Na Pankráci 1724/129</v>
          </cell>
          <cell r="D39" t="str">
            <v>140 00</v>
          </cell>
          <cell r="E39" t="str">
            <v>Praha 4 - Nusle</v>
          </cell>
          <cell r="F39" t="str">
            <v>Česká republika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Swiss Life Select Česká republika s.r.o.</v>
          </cell>
          <cell r="B40">
            <v>63480191</v>
          </cell>
          <cell r="C40" t="str">
            <v>Holandská 3</v>
          </cell>
          <cell r="D40" t="str">
            <v>639 00</v>
          </cell>
          <cell r="E40" t="str">
            <v>Brno</v>
          </cell>
          <cell r="F40" t="str">
            <v>Česká republika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UNIQA pojišťovna, a.s.</v>
          </cell>
          <cell r="B41">
            <v>49240480</v>
          </cell>
          <cell r="C41" t="str">
            <v>Evropská 136/810</v>
          </cell>
          <cell r="D41" t="str">
            <v>160 12</v>
          </cell>
          <cell r="E41" t="str">
            <v>Praha 6</v>
          </cell>
          <cell r="F41" t="str">
            <v>Česká republika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Wüstenrot, životní pojišťovna, a.s.</v>
          </cell>
          <cell r="B42">
            <v>25720198</v>
          </cell>
          <cell r="C42" t="str">
            <v>Na Hřebenech II 1718/8</v>
          </cell>
          <cell r="D42" t="str">
            <v>140 23</v>
          </cell>
          <cell r="E42" t="str">
            <v>Praha 4</v>
          </cell>
          <cell r="F42" t="str">
            <v>Česká republika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JUDr. Norbert Černý</v>
          </cell>
          <cell r="N42" t="str">
            <v>Právník</v>
          </cell>
          <cell r="O42">
            <v>773923077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ZFP akademie, a.s.</v>
          </cell>
          <cell r="B43">
            <v>26304805</v>
          </cell>
          <cell r="C43" t="str">
            <v>17. listopadu 3112/12</v>
          </cell>
          <cell r="D43" t="str">
            <v>690 02</v>
          </cell>
          <cell r="E43" t="str">
            <v>Břeclav</v>
          </cell>
          <cell r="F43" t="str">
            <v>Česká republika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</sheetNames>
    <sheetDataSet>
      <sheetData sheetId="0">
        <row r="1">
          <cell r="A1" t="str">
            <v>Firma</v>
          </cell>
          <cell r="B1" t="str">
            <v>IČO</v>
          </cell>
          <cell r="C1" t="str">
            <v>Sídlo (ulice, č.p.)</v>
          </cell>
          <cell r="D1" t="str">
            <v>Sídlo (PSČ)</v>
          </cell>
          <cell r="E1" t="str">
            <v>Sídlo (město)</v>
          </cell>
          <cell r="F1" t="str">
            <v>Sídlo (Stát)</v>
          </cell>
          <cell r="G1" t="str">
            <v>Mateřská společnost</v>
          </cell>
          <cell r="H1" t="str">
            <v>Sídlo (ulice, č.p.)</v>
          </cell>
          <cell r="I1" t="str">
            <v>PSČ</v>
          </cell>
          <cell r="J1" t="str">
            <v>Město</v>
          </cell>
          <cell r="K1" t="str">
            <v>Stát</v>
          </cell>
          <cell r="L1" t="str">
            <v>"IČO"</v>
          </cell>
          <cell r="M1" t="str">
            <v>Kontaktní osoba 1</v>
          </cell>
          <cell r="N1" t="str">
            <v>Funkce KO1</v>
          </cell>
          <cell r="O1" t="str">
            <v>Telefon KO1</v>
          </cell>
          <cell r="P1" t="str">
            <v>Mobil KO1</v>
          </cell>
          <cell r="Q1" t="str">
            <v>Fax KO1</v>
          </cell>
          <cell r="R1" t="str">
            <v>E-mail KO1</v>
          </cell>
          <cell r="S1" t="str">
            <v>Kontaktní osoba 2</v>
          </cell>
          <cell r="T1" t="str">
            <v>Funkce KO2</v>
          </cell>
          <cell r="U1" t="str">
            <v>Telefon KO2</v>
          </cell>
          <cell r="V1" t="str">
            <v>Mobil KO2</v>
          </cell>
          <cell r="W1" t="str">
            <v>E-mail KO2</v>
          </cell>
          <cell r="X1">
            <v>0</v>
          </cell>
          <cell r="Y1" t="str">
            <v>Pozn. (další KO, tel, e-mail, dříbější jméno)</v>
          </cell>
        </row>
        <row r="2">
          <cell r="A2" t="str">
            <v>accredi a.s.</v>
          </cell>
          <cell r="B2">
            <v>0</v>
          </cell>
          <cell r="C2" t="str">
            <v>Na Perštýně 1</v>
          </cell>
          <cell r="D2">
            <v>14000</v>
          </cell>
          <cell r="E2" t="str">
            <v xml:space="preserve"> Praha 1</v>
          </cell>
          <cell r="F2" t="str">
            <v>Česká republika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Vladimír Čutta</v>
          </cell>
          <cell r="N2" t="str">
            <v>výkonný ředitel</v>
          </cell>
          <cell r="O2">
            <v>733737111</v>
          </cell>
          <cell r="P2">
            <v>0</v>
          </cell>
          <cell r="Q2">
            <v>226258288</v>
          </cell>
          <cell r="R2" t="str">
            <v>vladimir.cutta@accredi.cz</v>
          </cell>
          <cell r="S2" t="str">
            <v>Adam Sliwka</v>
          </cell>
          <cell r="T2" t="str">
            <v>obchodní ředitel</v>
          </cell>
          <cell r="U2">
            <v>733737100</v>
          </cell>
          <cell r="V2">
            <v>0</v>
          </cell>
          <cell r="W2" t="str">
            <v>adam.sliwka@accredi.cz</v>
          </cell>
          <cell r="X2" t="str">
            <v>PSMR</v>
          </cell>
          <cell r="Y2">
            <v>0</v>
          </cell>
        </row>
        <row r="3">
          <cell r="A3" t="str">
            <v>ADA FINANCE GROUP, s.r.o.</v>
          </cell>
          <cell r="B3">
            <v>0</v>
          </cell>
          <cell r="C3" t="str">
            <v>Reální 338/6</v>
          </cell>
          <cell r="D3">
            <v>70200</v>
          </cell>
          <cell r="E3" t="str">
            <v xml:space="preserve"> Ostrava</v>
          </cell>
          <cell r="F3" t="str">
            <v>Česká republika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Ladislav Adámek</v>
          </cell>
          <cell r="N3" t="str">
            <v>jednatel - majitel</v>
          </cell>
          <cell r="O3">
            <v>602534320</v>
          </cell>
          <cell r="P3">
            <v>0</v>
          </cell>
          <cell r="Q3">
            <v>596124587</v>
          </cell>
          <cell r="R3" t="str">
            <v>L.Adamek@seznam.cz</v>
          </cell>
          <cell r="S3" t="str">
            <v>Robert Michal</v>
          </cell>
          <cell r="T3" t="str">
            <v>jednatel - majitel</v>
          </cell>
          <cell r="U3">
            <v>602430790</v>
          </cell>
          <cell r="V3">
            <v>0</v>
          </cell>
          <cell r="W3" t="str">
            <v>Robert.Michal@seznam.cz</v>
          </cell>
          <cell r="X3" t="str">
            <v>NDM</v>
          </cell>
          <cell r="Y3">
            <v>0</v>
          </cell>
        </row>
        <row r="4">
          <cell r="A4" t="str">
            <v>agmo cz, s.r.o.</v>
          </cell>
          <cell r="B4">
            <v>0</v>
          </cell>
          <cell r="C4" t="str">
            <v>Na výsluní 201/13 - Strašnice</v>
          </cell>
          <cell r="D4">
            <v>10000</v>
          </cell>
          <cell r="E4" t="str">
            <v xml:space="preserve"> Praha - Strašnice</v>
          </cell>
          <cell r="F4" t="str">
            <v>Česká republika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Martin Smrt</v>
          </cell>
          <cell r="N4" t="str">
            <v>vedoucí provozu</v>
          </cell>
          <cell r="O4">
            <v>603488303</v>
          </cell>
          <cell r="P4">
            <v>0</v>
          </cell>
          <cell r="Q4">
            <v>0</v>
          </cell>
          <cell r="R4" t="str">
            <v>martin.smrt@agmo.eu</v>
          </cell>
          <cell r="S4" t="str">
            <v>Bronislav Blecha</v>
          </cell>
          <cell r="T4" t="str">
            <v>produkt manažer</v>
          </cell>
          <cell r="U4">
            <v>737264743</v>
          </cell>
          <cell r="V4">
            <v>0</v>
          </cell>
          <cell r="W4" t="str">
            <v>bronislav.blecha@agmo.eu</v>
          </cell>
          <cell r="X4" t="str">
            <v>PPSMR</v>
          </cell>
          <cell r="Y4">
            <v>0</v>
          </cell>
        </row>
        <row r="5">
          <cell r="A5" t="str">
            <v>AGRO Liboměřice a.s.</v>
          </cell>
          <cell r="B5">
            <v>0</v>
          </cell>
          <cell r="C5" t="str">
            <v>Mladoňovice, Pohled čp. 26</v>
          </cell>
          <cell r="D5">
            <v>53821</v>
          </cell>
          <cell r="E5" t="str">
            <v xml:space="preserve"> Slatiňany</v>
          </cell>
          <cell r="F5" t="str">
            <v>Česká republika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Ing. František Paulus</v>
          </cell>
          <cell r="N5" t="str">
            <v>předseda představenstva</v>
          </cell>
          <cell r="O5">
            <v>469685161</v>
          </cell>
          <cell r="P5">
            <v>0</v>
          </cell>
          <cell r="Q5">
            <v>469685167</v>
          </cell>
          <cell r="R5" t="str">
            <v>agro.libomerice@worldonline.cz</v>
          </cell>
          <cell r="S5" t="str">
            <v>Ing. Vladimír Slavík</v>
          </cell>
          <cell r="T5" t="str">
            <v>místopředseda představenstva</v>
          </cell>
          <cell r="U5">
            <v>0</v>
          </cell>
          <cell r="V5">
            <v>0</v>
          </cell>
          <cell r="W5" t="str">
            <v>agro.libomerice@worldonline.cz</v>
          </cell>
          <cell r="X5" t="str">
            <v>PPSMR</v>
          </cell>
          <cell r="Y5">
            <v>0</v>
          </cell>
        </row>
        <row r="6">
          <cell r="A6" t="str">
            <v>Air Bank a.s.</v>
          </cell>
          <cell r="B6" t="str">
            <v>290 45 371</v>
          </cell>
          <cell r="C6" t="str">
            <v>Hráského 2231/25 - Chodov</v>
          </cell>
          <cell r="D6">
            <v>14800</v>
          </cell>
          <cell r="E6" t="str">
            <v xml:space="preserve"> Praha - Chodov</v>
          </cell>
          <cell r="F6" t="str">
            <v>Česká republika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Martina Kučerová</v>
          </cell>
          <cell r="N6" t="str">
            <v>ředitel divize Právní a compliance</v>
          </cell>
          <cell r="O6">
            <v>541598649</v>
          </cell>
          <cell r="P6">
            <v>0</v>
          </cell>
          <cell r="Q6">
            <v>541211893</v>
          </cell>
          <cell r="R6" t="str">
            <v>andrea.zatloukalova@airbank.cz</v>
          </cell>
          <cell r="S6" t="str">
            <v>Mgr. Eva Šulcová</v>
          </cell>
          <cell r="T6" t="str">
            <v>specialista divize Právní a compliance</v>
          </cell>
          <cell r="U6">
            <v>541598356</v>
          </cell>
          <cell r="V6">
            <v>0</v>
          </cell>
          <cell r="W6" t="str">
            <v>eva.sulcova@airbank.cz</v>
          </cell>
          <cell r="X6" t="str">
            <v>BNK</v>
          </cell>
          <cell r="Y6">
            <v>0</v>
          </cell>
        </row>
        <row r="7">
          <cell r="A7" t="str">
            <v>AKCENTA CZ, a.s.</v>
          </cell>
          <cell r="B7">
            <v>0</v>
          </cell>
          <cell r="C7" t="str">
            <v>U Vršovického hřbitova 554</v>
          </cell>
          <cell r="D7">
            <v>10100</v>
          </cell>
          <cell r="E7" t="str">
            <v xml:space="preserve"> Praha 10</v>
          </cell>
          <cell r="F7" t="str">
            <v>Česká republika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Petra Nová</v>
          </cell>
          <cell r="N7" t="str">
            <v>místopředseda představenstva</v>
          </cell>
          <cell r="O7">
            <v>498777770</v>
          </cell>
          <cell r="P7">
            <v>0</v>
          </cell>
          <cell r="Q7">
            <v>498777750</v>
          </cell>
          <cell r="R7" t="str">
            <v>compliance@akcenta.eu</v>
          </cell>
          <cell r="S7" t="str">
            <v>Ing. Milan Lacina</v>
          </cell>
          <cell r="T7" t="str">
            <v>předseda představenstva</v>
          </cell>
          <cell r="U7">
            <v>498777770</v>
          </cell>
          <cell r="V7">
            <v>0</v>
          </cell>
          <cell r="W7" t="str">
            <v>milan.lacina.jr@akcenta.eu</v>
          </cell>
          <cell r="X7" t="str">
            <v>PI</v>
          </cell>
          <cell r="Y7">
            <v>0</v>
          </cell>
        </row>
        <row r="8">
          <cell r="A8" t="str">
            <v>AKCENTA, spořitelní a úvěrní družstvo</v>
          </cell>
          <cell r="B8" t="str">
            <v>649 46 851</v>
          </cell>
          <cell r="C8" t="str">
            <v>Gočárova tř. 312/52</v>
          </cell>
          <cell r="D8">
            <v>50002</v>
          </cell>
          <cell r="E8" t="str">
            <v xml:space="preserve"> Hradec Králové</v>
          </cell>
          <cell r="F8" t="str">
            <v>Česká republika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Michaela Fibigerová</v>
          </cell>
          <cell r="N8" t="str">
            <v>Compliance</v>
          </cell>
          <cell r="O8">
            <v>498777769</v>
          </cell>
          <cell r="P8">
            <v>0</v>
          </cell>
          <cell r="Q8">
            <v>498777750</v>
          </cell>
          <cell r="R8" t="str">
            <v>michaela.fibigerova@akcenta.cz</v>
          </cell>
          <cell r="S8" t="str">
            <v>Petra Nová</v>
          </cell>
          <cell r="T8" t="str">
            <v>členka představenstva</v>
          </cell>
          <cell r="U8">
            <v>498777755</v>
          </cell>
          <cell r="V8">
            <v>0</v>
          </cell>
          <cell r="W8" t="str">
            <v>petra.nova@akcenta.cz</v>
          </cell>
          <cell r="X8" t="str">
            <v>DZ</v>
          </cell>
          <cell r="Y8">
            <v>0</v>
          </cell>
        </row>
        <row r="9">
          <cell r="A9" t="str">
            <v>Aktiv Change s.r.o.</v>
          </cell>
          <cell r="B9">
            <v>0</v>
          </cell>
          <cell r="C9" t="str">
            <v>Mostecká 49/12</v>
          </cell>
          <cell r="D9">
            <v>11800</v>
          </cell>
          <cell r="E9" t="str">
            <v xml:space="preserve"> Praha 1</v>
          </cell>
          <cell r="F9" t="str">
            <v>Česká republika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Ziad Hassan</v>
          </cell>
          <cell r="N9" t="str">
            <v>jednatel</v>
          </cell>
          <cell r="O9">
            <v>224934761</v>
          </cell>
          <cell r="P9">
            <v>0</v>
          </cell>
          <cell r="Q9">
            <v>224934761</v>
          </cell>
          <cell r="R9" t="str">
            <v>aktivchange@aktivchange.cz</v>
          </cell>
          <cell r="S9" t="str">
            <v>Jason Lee Dupuy</v>
          </cell>
          <cell r="T9" t="str">
            <v>jednatel</v>
          </cell>
          <cell r="U9">
            <v>257532626</v>
          </cell>
          <cell r="V9">
            <v>0</v>
          </cell>
          <cell r="W9">
            <v>0</v>
          </cell>
          <cell r="X9" t="str">
            <v>NDM</v>
          </cell>
          <cell r="Y9">
            <v>0</v>
          </cell>
        </row>
        <row r="10">
          <cell r="A10" t="str">
            <v>ANEXIA S.R.O.</v>
          </cell>
          <cell r="B10">
            <v>0</v>
          </cell>
          <cell r="C10" t="str">
            <v>Lubenská 1588</v>
          </cell>
          <cell r="D10">
            <v>26980</v>
          </cell>
          <cell r="E10" t="str">
            <v xml:space="preserve"> Rakovník</v>
          </cell>
          <cell r="F10" t="str">
            <v>Česká republika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Pavel Kopřiva</v>
          </cell>
          <cell r="N10" t="str">
            <v>jednatel</v>
          </cell>
          <cell r="O10">
            <v>313513350</v>
          </cell>
          <cell r="P10">
            <v>0</v>
          </cell>
          <cell r="Q10">
            <v>313515570</v>
          </cell>
          <cell r="R10" t="str">
            <v>kopriva@anexia.cz</v>
          </cell>
          <cell r="S10" t="str">
            <v>Dagmar Brezinová</v>
          </cell>
          <cell r="T10" t="str">
            <v>asistentka jednatele</v>
          </cell>
          <cell r="U10">
            <v>313513350</v>
          </cell>
          <cell r="V10">
            <v>0</v>
          </cell>
          <cell r="W10" t="str">
            <v>brezinova@anexia.cz</v>
          </cell>
          <cell r="X10" t="str">
            <v>EPMR</v>
          </cell>
          <cell r="Y10">
            <v>0</v>
          </cell>
        </row>
        <row r="11">
          <cell r="A11" t="str">
            <v>Antikvi Praha s.r.o.</v>
          </cell>
          <cell r="B11">
            <v>0</v>
          </cell>
          <cell r="C11" t="str">
            <v>Tusarova 1521/26</v>
          </cell>
          <cell r="D11">
            <v>17000</v>
          </cell>
          <cell r="E11" t="str">
            <v xml:space="preserve"> Praha 7</v>
          </cell>
          <cell r="F11" t="str">
            <v>Česká republika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Fattakhov Jamshid</v>
          </cell>
          <cell r="N11" t="str">
            <v>vedoucí</v>
          </cell>
          <cell r="O11">
            <v>773248575</v>
          </cell>
          <cell r="P11">
            <v>0</v>
          </cell>
          <cell r="Q11">
            <v>0</v>
          </cell>
          <cell r="R11" t="str">
            <v>f.jamshid.f@seznam.cz</v>
          </cell>
          <cell r="S11" t="str">
            <v>Fayziev Khikmatilla</v>
          </cell>
          <cell r="T11" t="str">
            <v>operátor</v>
          </cell>
          <cell r="U11">
            <v>775603814</v>
          </cell>
          <cell r="V11">
            <v>0</v>
          </cell>
          <cell r="W11" t="str">
            <v>hikmatfayziev@gmail.com</v>
          </cell>
          <cell r="X11" t="str">
            <v>PPSMR</v>
          </cell>
          <cell r="Y11">
            <v>0</v>
          </cell>
        </row>
        <row r="12">
          <cell r="A12" t="str">
            <v>Artesa, spořitelní družstvo</v>
          </cell>
          <cell r="B12" t="str">
            <v>257 78 722</v>
          </cell>
          <cell r="C12" t="str">
            <v>Politických vězňů 1272/21</v>
          </cell>
          <cell r="D12">
            <v>11000</v>
          </cell>
          <cell r="E12" t="str">
            <v xml:space="preserve"> Praha 1</v>
          </cell>
          <cell r="F12" t="str">
            <v>Česká republika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Ing. Pavel Hrdina</v>
          </cell>
          <cell r="N12" t="str">
            <v>předseda představenstva</v>
          </cell>
          <cell r="O12">
            <v>606666081</v>
          </cell>
          <cell r="P12">
            <v>0</v>
          </cell>
          <cell r="Q12">
            <v>0</v>
          </cell>
          <cell r="R12" t="str">
            <v>pavel.hrdina@artesa.cz</v>
          </cell>
          <cell r="S12" t="str">
            <v>Mgr. Marta Krajníková</v>
          </cell>
          <cell r="T12" t="str">
            <v>místopředseda představenstva</v>
          </cell>
          <cell r="U12">
            <v>725118811</v>
          </cell>
          <cell r="V12">
            <v>0</v>
          </cell>
          <cell r="W12" t="str">
            <v>marta.krajnikova@artesa.cz</v>
          </cell>
          <cell r="X12" t="str">
            <v>DZ</v>
          </cell>
          <cell r="Y12">
            <v>0</v>
          </cell>
        </row>
        <row r="13">
          <cell r="A13" t="str">
            <v>Aukro s.r.o.</v>
          </cell>
          <cell r="B13">
            <v>0</v>
          </cell>
          <cell r="C13" t="str">
            <v>nám. T.G. Masaryka 1280</v>
          </cell>
          <cell r="D13">
            <v>76001</v>
          </cell>
          <cell r="E13" t="str">
            <v xml:space="preserve"> Zlín</v>
          </cell>
          <cell r="F13" t="str">
            <v>Česká republika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Mgr. Gabriel Kalapoš</v>
          </cell>
          <cell r="N13" t="str">
            <v>manažer platebních systémů</v>
          </cell>
          <cell r="O13">
            <v>734445544</v>
          </cell>
          <cell r="P13">
            <v>0</v>
          </cell>
          <cell r="Q13">
            <v>0</v>
          </cell>
          <cell r="R13" t="str">
            <v>gabriel.kalapos@aukro.cz</v>
          </cell>
          <cell r="S13" t="str">
            <v>Mgr. Pavel Vanča</v>
          </cell>
          <cell r="T13" t="str">
            <v>právník</v>
          </cell>
          <cell r="U13">
            <v>604560649</v>
          </cell>
          <cell r="V13">
            <v>0</v>
          </cell>
          <cell r="W13" t="str">
            <v>pavel.vanca@aukro.cz</v>
          </cell>
          <cell r="X13" t="str">
            <v>PSMR</v>
          </cell>
          <cell r="Y13">
            <v>0</v>
          </cell>
        </row>
        <row r="14">
          <cell r="A14" t="str">
            <v>Autobusy Karlovy Vary, a.s.</v>
          </cell>
          <cell r="B14">
            <v>0</v>
          </cell>
          <cell r="C14" t="str">
            <v>Sportovní 4 Vary</v>
          </cell>
          <cell r="D14">
            <v>36009</v>
          </cell>
          <cell r="E14" t="str">
            <v xml:space="preserve">  Karlovy Vary</v>
          </cell>
          <cell r="F14" t="str">
            <v>Česká republika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Ing. Petr Čolák</v>
          </cell>
          <cell r="N14" t="str">
            <v>ekonomicko-finanční ředitel</v>
          </cell>
          <cell r="O14">
            <v>353226221</v>
          </cell>
          <cell r="P14">
            <v>0</v>
          </cell>
          <cell r="Q14">
            <v>353228996</v>
          </cell>
          <cell r="R14" t="str">
            <v>petr.colak@autobusy-kv.cz</v>
          </cell>
          <cell r="S14" t="str">
            <v>Ing. Lenka Lenka Reichová</v>
          </cell>
          <cell r="T14" t="str">
            <v>vedoucí finanční referent</v>
          </cell>
          <cell r="U14">
            <v>353226221</v>
          </cell>
          <cell r="V14">
            <v>0</v>
          </cell>
          <cell r="W14" t="str">
            <v>lenka.reichova@autobusy-kv.cz</v>
          </cell>
          <cell r="X14" t="str">
            <v>EPMR</v>
          </cell>
          <cell r="Y14">
            <v>0</v>
          </cell>
        </row>
        <row r="15">
          <cell r="A15" t="str">
            <v>AXA Bank Europe, organizační složka</v>
          </cell>
          <cell r="B15" t="str">
            <v>číslo firmy 0404.476.835</v>
          </cell>
          <cell r="C15" t="str">
            <v>Boulevard du Souverain 25</v>
          </cell>
          <cell r="D15">
            <v>1170</v>
          </cell>
          <cell r="E15" t="str">
            <v>Watermael-Boitsfort</v>
          </cell>
          <cell r="F15" t="str">
            <v xml:space="preserve">Belgické království 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JUDr. Martin Draslar, Ph.D.</v>
          </cell>
          <cell r="N15" t="str">
            <v>Chief Legal and Compliance Officer</v>
          </cell>
          <cell r="O15">
            <v>225021258</v>
          </cell>
          <cell r="P15">
            <v>0</v>
          </cell>
          <cell r="Q15">
            <v>0</v>
          </cell>
          <cell r="R15" t="str">
            <v>martin.draslar@axabank.cz</v>
          </cell>
          <cell r="S15" t="str">
            <v>Lumír Zeman, dipl.ek.</v>
          </cell>
          <cell r="T15" t="str">
            <v>Compliance officer</v>
          </cell>
          <cell r="U15">
            <v>225021274</v>
          </cell>
          <cell r="V15">
            <v>0</v>
          </cell>
          <cell r="W15" t="str">
            <v>lumir.zeman@axabank.cz</v>
          </cell>
          <cell r="X15" t="str">
            <v>BNK</v>
          </cell>
          <cell r="Y15">
            <v>0</v>
          </cell>
        </row>
        <row r="16">
          <cell r="A16" t="str">
            <v>Bank of Tokyo-Mitsubishi UFJ (Holland) N.V. Prague Branch, org. složka</v>
          </cell>
          <cell r="B16" t="str">
            <v>274 27 901</v>
          </cell>
          <cell r="C16" t="str">
            <v>Klicperova 3208/12</v>
          </cell>
          <cell r="D16">
            <v>15000</v>
          </cell>
          <cell r="E16" t="str">
            <v xml:space="preserve"> Praha 5</v>
          </cell>
          <cell r="F16" t="str">
            <v>Česká republika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Ing. Vladimír Šulc</v>
          </cell>
          <cell r="N16" t="str">
            <v>operation manager</v>
          </cell>
          <cell r="O16">
            <v>257257921</v>
          </cell>
          <cell r="P16">
            <v>0</v>
          </cell>
          <cell r="Q16">
            <v>257257957</v>
          </cell>
          <cell r="R16" t="str">
            <v>vladimir.sulc@cz.mufg.jp</v>
          </cell>
          <cell r="S16" t="str">
            <v>Zuzana Komůrková</v>
          </cell>
          <cell r="T16" t="str">
            <v>asistant</v>
          </cell>
          <cell r="U16">
            <v>257257922</v>
          </cell>
          <cell r="V16">
            <v>0</v>
          </cell>
          <cell r="W16" t="str">
            <v>zuzana.komurkova@cz.mufg.jp</v>
          </cell>
          <cell r="X16" t="str">
            <v>BNK</v>
          </cell>
          <cell r="Y16">
            <v>0</v>
          </cell>
        </row>
        <row r="17">
          <cell r="A17" t="str">
            <v>Benefical Finance a.s.</v>
          </cell>
          <cell r="B17">
            <v>0</v>
          </cell>
          <cell r="C17" t="str">
            <v>Nádražní 23/344</v>
          </cell>
          <cell r="D17">
            <v>15134</v>
          </cell>
          <cell r="E17" t="str">
            <v xml:space="preserve"> Praha 5</v>
          </cell>
          <cell r="F17" t="str">
            <v>Česká republika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Ing. Kateřina Šipková</v>
          </cell>
          <cell r="N17" t="str">
            <v>finanční ředitelka</v>
          </cell>
          <cell r="O17">
            <v>251118300</v>
          </cell>
          <cell r="P17">
            <v>0</v>
          </cell>
          <cell r="Q17">
            <v>251118999</v>
          </cell>
          <cell r="R17" t="str">
            <v>katerina.sipkova@benefical.cz</v>
          </cell>
          <cell r="S17" t="str">
            <v>Ing. Josef Vrtiška</v>
          </cell>
          <cell r="T17" t="str">
            <v xml:space="preserve">finanční asistent </v>
          </cell>
          <cell r="U17">
            <v>251118313</v>
          </cell>
          <cell r="V17">
            <v>0</v>
          </cell>
          <cell r="W17" t="str">
            <v>josef.vrtiska@benefical.cz</v>
          </cell>
          <cell r="X17" t="str">
            <v>NON</v>
          </cell>
          <cell r="Y17">
            <v>0</v>
          </cell>
        </row>
        <row r="18">
          <cell r="A18" t="str">
            <v>BNP Paribas Personal Finance SA</v>
          </cell>
          <cell r="B18" t="str">
            <v>038 147 42</v>
          </cell>
          <cell r="C18" t="str">
            <v>Karla Engliše 3208/5</v>
          </cell>
          <cell r="D18" t="str">
            <v>150 00</v>
          </cell>
          <cell r="E18" t="str">
            <v>Praha 5</v>
          </cell>
          <cell r="F18" t="str">
            <v>Česká republika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BOSÁK, spol. s r.o.</v>
          </cell>
          <cell r="B19">
            <v>0</v>
          </cell>
          <cell r="C19" t="str">
            <v>Příbramská 964</v>
          </cell>
          <cell r="D19">
            <v>26301</v>
          </cell>
          <cell r="E19" t="str">
            <v xml:space="preserve"> Dobříš</v>
          </cell>
          <cell r="F19" t="str">
            <v>Česká republika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Jan Bosák</v>
          </cell>
          <cell r="N19" t="str">
            <v>jednatel</v>
          </cell>
          <cell r="O19">
            <v>318523303</v>
          </cell>
          <cell r="P19">
            <v>0</v>
          </cell>
          <cell r="Q19">
            <v>318523303</v>
          </cell>
          <cell r="R19" t="str">
            <v>jan.bosak@bosaksro.cz</v>
          </cell>
          <cell r="S19" t="str">
            <v>Jiří Sladký</v>
          </cell>
          <cell r="T19" t="str">
            <v>vedoucí osobní dopravy</v>
          </cell>
          <cell r="U19">
            <v>318521020</v>
          </cell>
          <cell r="V19">
            <v>0</v>
          </cell>
          <cell r="W19" t="str">
            <v>sladky@bosaksro.cz</v>
          </cell>
          <cell r="X19" t="str">
            <v>EPMR</v>
          </cell>
          <cell r="Y19">
            <v>0</v>
          </cell>
        </row>
        <row r="20">
          <cell r="A20" t="str">
            <v>Business Credit s.r.o.</v>
          </cell>
          <cell r="B20">
            <v>0</v>
          </cell>
          <cell r="C20" t="str">
            <v>Kodetka Vnitřní 68 Hora</v>
          </cell>
          <cell r="D20">
            <v>37371</v>
          </cell>
          <cell r="E20" t="str">
            <v xml:space="preserve"> Hlincova Hora</v>
          </cell>
          <cell r="F20" t="str">
            <v>Česká republika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Ing. Jiří Jirka</v>
          </cell>
          <cell r="N20" t="str">
            <v>jednatel</v>
          </cell>
          <cell r="O20">
            <v>724468571</v>
          </cell>
          <cell r="P20">
            <v>0</v>
          </cell>
          <cell r="Q20">
            <v>0</v>
          </cell>
          <cell r="R20" t="str">
            <v>jiri.jirka@businesscredit.cz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PSMR</v>
          </cell>
          <cell r="Y20">
            <v>0</v>
          </cell>
        </row>
        <row r="21">
          <cell r="A21" t="str">
            <v>BusLine a.s.</v>
          </cell>
          <cell r="B21">
            <v>0</v>
          </cell>
          <cell r="C21" t="str">
            <v>Na rovinkách 211</v>
          </cell>
          <cell r="D21">
            <v>51325</v>
          </cell>
          <cell r="E21" t="str">
            <v xml:space="preserve"> Semily</v>
          </cell>
          <cell r="F21" t="str">
            <v>Česká republika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Ing. Tomáš Roubiček</v>
          </cell>
          <cell r="N21" t="str">
            <v>generální ředitel</v>
          </cell>
          <cell r="O21">
            <v>481368211</v>
          </cell>
          <cell r="P21">
            <v>0</v>
          </cell>
          <cell r="Q21">
            <v>481368299</v>
          </cell>
          <cell r="R21" t="str">
            <v>reditel@busline.cz</v>
          </cell>
          <cell r="S21" t="str">
            <v>Ing. Jaroslav Semler</v>
          </cell>
          <cell r="T21" t="str">
            <v>dopravní ředitel</v>
          </cell>
          <cell r="U21">
            <v>481368212</v>
          </cell>
          <cell r="V21">
            <v>0</v>
          </cell>
          <cell r="W21" t="str">
            <v>doprava@busline.cz</v>
          </cell>
          <cell r="X21" t="str">
            <v>EPMR</v>
          </cell>
          <cell r="Y21">
            <v>0</v>
          </cell>
        </row>
        <row r="22">
          <cell r="A22" t="str">
            <v>Citfin - Finanční trhy a.s.</v>
          </cell>
          <cell r="B22">
            <v>0</v>
          </cell>
          <cell r="C22" t="str">
            <v>Radlická 751/113e</v>
          </cell>
          <cell r="D22">
            <v>15800</v>
          </cell>
          <cell r="E22" t="str">
            <v xml:space="preserve"> Praha 5</v>
          </cell>
          <cell r="F22" t="str">
            <v>Česká republika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Ing. Drahomíra Kubelová</v>
          </cell>
          <cell r="N22" t="str">
            <v>compliance manager</v>
          </cell>
          <cell r="O22">
            <v>234092332</v>
          </cell>
          <cell r="P22">
            <v>0</v>
          </cell>
          <cell r="Q22">
            <v>234092009</v>
          </cell>
          <cell r="R22" t="str">
            <v>drahomira.kubelova@citfin.cz</v>
          </cell>
          <cell r="S22" t="str">
            <v>Martina Arnold Rubín</v>
          </cell>
          <cell r="T22" t="str">
            <v>člen představenstva</v>
          </cell>
          <cell r="U22">
            <v>234092039</v>
          </cell>
          <cell r="V22">
            <v>0</v>
          </cell>
          <cell r="W22" t="str">
            <v>martina.rubinova@citfin.cz</v>
          </cell>
          <cell r="X22" t="str">
            <v>NDM</v>
          </cell>
          <cell r="Y22">
            <v>0</v>
          </cell>
        </row>
        <row r="23">
          <cell r="A23" t="str">
            <v>Citfin, spořitelní družstvo</v>
          </cell>
          <cell r="B23" t="str">
            <v>257 83 301</v>
          </cell>
          <cell r="C23" t="str">
            <v>Radlická 751/113e</v>
          </cell>
          <cell r="D23">
            <v>15800</v>
          </cell>
          <cell r="E23" t="str">
            <v xml:space="preserve"> Praha 5</v>
          </cell>
          <cell r="F23" t="str">
            <v>Česká republika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Ing. Drahomíra Kubelová</v>
          </cell>
          <cell r="N23" t="str">
            <v>compliance manager</v>
          </cell>
          <cell r="O23">
            <v>234092332</v>
          </cell>
          <cell r="P23">
            <v>0</v>
          </cell>
          <cell r="Q23">
            <v>234092009</v>
          </cell>
          <cell r="R23" t="str">
            <v>drahomira.kubelova@citfin.cz</v>
          </cell>
          <cell r="S23" t="str">
            <v>Ing. Gabriel Kovács</v>
          </cell>
          <cell r="T23" t="str">
            <v>předseda představenstva</v>
          </cell>
          <cell r="U23">
            <v>234092050</v>
          </cell>
          <cell r="V23">
            <v>0</v>
          </cell>
          <cell r="W23" t="str">
            <v>gabriel.kovacs@citfin.cz</v>
          </cell>
          <cell r="X23" t="str">
            <v>DZ</v>
          </cell>
          <cell r="Y23">
            <v>0</v>
          </cell>
        </row>
        <row r="24">
          <cell r="A24" t="str">
            <v>Citibank Europe plc, organizační složka</v>
          </cell>
          <cell r="B24" t="str">
            <v>281 98 131</v>
          </cell>
          <cell r="C24" t="str">
            <v>Bucharova 2641/14</v>
          </cell>
          <cell r="D24">
            <v>15802</v>
          </cell>
          <cell r="E24" t="str">
            <v xml:space="preserve"> Praha 5</v>
          </cell>
          <cell r="F24" t="str">
            <v>Česká republika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Mgr. Tomáš Tureček</v>
          </cell>
          <cell r="N24" t="str">
            <v>právní oddělení</v>
          </cell>
          <cell r="O24">
            <v>233062447</v>
          </cell>
          <cell r="P24">
            <v>0</v>
          </cell>
          <cell r="Q24">
            <v>233061220</v>
          </cell>
          <cell r="R24" t="str">
            <v>tomas.turecek@citi.com</v>
          </cell>
          <cell r="S24" t="str">
            <v>Mgr. Miroslav Bašta</v>
          </cell>
          <cell r="T24" t="str">
            <v>vedoucí právního oddělení</v>
          </cell>
          <cell r="U24">
            <v>233061231</v>
          </cell>
          <cell r="V24">
            <v>0</v>
          </cell>
          <cell r="W24" t="str">
            <v>miroslav.basta@citi.com</v>
          </cell>
          <cell r="X24" t="str">
            <v>BNK</v>
          </cell>
          <cell r="Y24" t="str">
            <v>Milada Ševčíková, 233 061 229, Andrea Komárková, 233 061 229, Milan Řezníček, Product Management Head Cards, 233 061 968, milan.reznicek@citi.com</v>
          </cell>
        </row>
        <row r="25">
          <cell r="A25" t="str">
            <v>COFIDIS s.r.o.</v>
          </cell>
          <cell r="B25">
            <v>0</v>
          </cell>
          <cell r="C25" t="str">
            <v>Bucharova 1423/6</v>
          </cell>
          <cell r="D25">
            <v>15800</v>
          </cell>
          <cell r="E25" t="str">
            <v xml:space="preserve"> Praha 5</v>
          </cell>
          <cell r="F25" t="str">
            <v>Česká republika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Valérie Wuillaume</v>
          </cell>
          <cell r="N25" t="str">
            <v>jednatelka společnosti (kom. pouze AJ nebo FJ)</v>
          </cell>
          <cell r="O25">
            <v>234120111</v>
          </cell>
          <cell r="P25">
            <v>0</v>
          </cell>
          <cell r="Q25">
            <v>234120100</v>
          </cell>
          <cell r="R25" t="str">
            <v>vwuillaume@cofidis.cz</v>
          </cell>
          <cell r="S25" t="str">
            <v>Ing. Marek Štejnar</v>
          </cell>
          <cell r="T25" t="str">
            <v>finanční ředitel</v>
          </cell>
          <cell r="U25">
            <v>234120520</v>
          </cell>
          <cell r="V25">
            <v>0</v>
          </cell>
          <cell r="W25" t="str">
            <v>mstejnar@cofidis.cz</v>
          </cell>
          <cell r="X25" t="str">
            <v>NON</v>
          </cell>
          <cell r="Y25">
            <v>0</v>
          </cell>
        </row>
        <row r="26">
          <cell r="A26" t="str">
            <v>COMMERZBANK Aktiengesellschaft,pob.Praha</v>
          </cell>
          <cell r="B26" t="str">
            <v>476 10 921</v>
          </cell>
          <cell r="C26" t="str">
            <v>Jugoslávská 1</v>
          </cell>
          <cell r="D26">
            <v>12021</v>
          </cell>
          <cell r="E26" t="str">
            <v xml:space="preserve"> Praha 2</v>
          </cell>
          <cell r="F26" t="str">
            <v>Česká republika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Magda Witassek</v>
          </cell>
          <cell r="N26" t="str">
            <v>vedoucí odd.plateb.styku</v>
          </cell>
          <cell r="O26">
            <v>221193520</v>
          </cell>
          <cell r="P26">
            <v>0</v>
          </cell>
          <cell r="Q26">
            <v>221193529</v>
          </cell>
          <cell r="R26" t="str">
            <v>Magda.Witassek@commerzbank.cz</v>
          </cell>
          <cell r="S26" t="str">
            <v>Tomáš Čermák</v>
          </cell>
          <cell r="T26" t="str">
            <v>Compliance</v>
          </cell>
          <cell r="U26">
            <v>221193372</v>
          </cell>
          <cell r="V26">
            <v>0</v>
          </cell>
          <cell r="W26" t="str">
            <v>Tomas.Cermak@commerzbank.cz</v>
          </cell>
          <cell r="X26" t="str">
            <v>BNK</v>
          </cell>
          <cell r="Y26">
            <v>0</v>
          </cell>
        </row>
        <row r="27">
          <cell r="A27" t="str">
            <v>Computer Press, a.s.</v>
          </cell>
          <cell r="B27">
            <v>0</v>
          </cell>
          <cell r="C27" t="str">
            <v>Holandská 3</v>
          </cell>
          <cell r="D27">
            <v>63900</v>
          </cell>
          <cell r="E27" t="str">
            <v xml:space="preserve"> Brno</v>
          </cell>
          <cell r="F27" t="str">
            <v>Česká republika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Zbyněk Tkadlčík</v>
          </cell>
          <cell r="N27" t="str">
            <v>finanční manažer</v>
          </cell>
          <cell r="O27">
            <v>724659020</v>
          </cell>
          <cell r="P27">
            <v>0</v>
          </cell>
          <cell r="Q27">
            <v>545112983</v>
          </cell>
          <cell r="R27" t="str">
            <v>zbynek.tkadlcik@cpress.cz</v>
          </cell>
          <cell r="S27" t="str">
            <v>Eva Shapiro</v>
          </cell>
          <cell r="T27" t="str">
            <v>office manager</v>
          </cell>
          <cell r="U27">
            <v>724669054</v>
          </cell>
          <cell r="V27">
            <v>0</v>
          </cell>
          <cell r="W27" t="str">
            <v>eva.shapiro@cpress.cz</v>
          </cell>
          <cell r="X27" t="str">
            <v>EPMR</v>
          </cell>
          <cell r="Y27">
            <v>0</v>
          </cell>
        </row>
        <row r="28">
          <cell r="A28" t="str">
            <v>Crédit Agricole Corporate and Investment Bank S.A. Prague, organizační složka</v>
          </cell>
          <cell r="B28">
            <v>0</v>
          </cell>
          <cell r="C28" t="str">
            <v>Ovocný trh 8</v>
          </cell>
          <cell r="D28">
            <v>11719</v>
          </cell>
          <cell r="E28" t="str">
            <v xml:space="preserve"> Praha 1</v>
          </cell>
          <cell r="F28" t="str">
            <v>Česká republika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Lukáš Valúšek</v>
          </cell>
          <cell r="N28" t="str">
            <v>Lawyer &amp; Compliance Officer</v>
          </cell>
          <cell r="O28">
            <v>222076345</v>
          </cell>
          <cell r="P28">
            <v>0</v>
          </cell>
          <cell r="Q28">
            <v>222076109</v>
          </cell>
          <cell r="R28" t="str">
            <v>lukas.valusek@ca-cib.com</v>
          </cell>
          <cell r="S28" t="str">
            <v>Zdeněk Chudoba</v>
          </cell>
          <cell r="T28" t="str">
            <v>Lawyer &amp; Compliance Officer</v>
          </cell>
          <cell r="U28">
            <v>222076135</v>
          </cell>
          <cell r="V28">
            <v>0</v>
          </cell>
          <cell r="W28" t="str">
            <v>zdenek.chudoba@ca-cib.com</v>
          </cell>
          <cell r="X28" t="str">
            <v>BNK</v>
          </cell>
          <cell r="Y28">
            <v>0</v>
          </cell>
        </row>
        <row r="29">
          <cell r="A29" t="str">
            <v>Credium, a.s.</v>
          </cell>
          <cell r="B29">
            <v>0</v>
          </cell>
          <cell r="C29" t="str">
            <v>Bucharova 2657/12</v>
          </cell>
          <cell r="D29">
            <v>15800</v>
          </cell>
          <cell r="E29" t="str">
            <v xml:space="preserve">  Praha 13</v>
          </cell>
          <cell r="F29" t="str">
            <v>Česká republika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Petr Mayer</v>
          </cell>
          <cell r="N29" t="str">
            <v>produktový specialista</v>
          </cell>
          <cell r="O29">
            <v>233064314</v>
          </cell>
          <cell r="P29">
            <v>0</v>
          </cell>
          <cell r="Q29">
            <v>233064343</v>
          </cell>
          <cell r="R29" t="str">
            <v>mayer@credium.cz</v>
          </cell>
          <cell r="S29" t="str">
            <v>Ing. Bronislav Dvořáček</v>
          </cell>
          <cell r="T29" t="str">
            <v>ředitel spotřebitel. financování</v>
          </cell>
          <cell r="U29">
            <v>233064343</v>
          </cell>
          <cell r="V29">
            <v>0</v>
          </cell>
          <cell r="W29" t="str">
            <v>dvoracek@credium.cz</v>
          </cell>
          <cell r="X29" t="str">
            <v>PSMR</v>
          </cell>
          <cell r="Y29">
            <v>0</v>
          </cell>
        </row>
        <row r="30">
          <cell r="A30" t="str">
            <v>CS TRANS s.r.o.</v>
          </cell>
          <cell r="B30">
            <v>0</v>
          </cell>
          <cell r="C30" t="str">
            <v>Radlická 663/28</v>
          </cell>
          <cell r="D30">
            <v>15000</v>
          </cell>
          <cell r="E30" t="str">
            <v xml:space="preserve"> Praha 5</v>
          </cell>
          <cell r="F30" t="str">
            <v>Česká republika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Václav Pazák</v>
          </cell>
          <cell r="N30" t="str">
            <v>jednatel</v>
          </cell>
          <cell r="O30">
            <v>313515282</v>
          </cell>
          <cell r="P30">
            <v>0</v>
          </cell>
          <cell r="Q30">
            <v>313513459</v>
          </cell>
          <cell r="R30" t="str">
            <v>cstrans@iol.cz</v>
          </cell>
          <cell r="S30" t="str">
            <v>Miloš Mikšovič</v>
          </cell>
          <cell r="T30" t="str">
            <v>jednatel</v>
          </cell>
          <cell r="U30">
            <v>313517574</v>
          </cell>
          <cell r="V30">
            <v>0</v>
          </cell>
          <cell r="W30" t="str">
            <v>cstrans@iol.cz</v>
          </cell>
          <cell r="X30" t="str">
            <v>EPMR</v>
          </cell>
          <cell r="Y30">
            <v>0</v>
          </cell>
        </row>
        <row r="31">
          <cell r="A31" t="str">
            <v>Cup Tour bus, s.r.o.</v>
          </cell>
          <cell r="B31">
            <v>0</v>
          </cell>
          <cell r="C31" t="str">
            <v>Školní 74</v>
          </cell>
          <cell r="D31">
            <v>26101</v>
          </cell>
          <cell r="E31" t="str">
            <v xml:space="preserve"> Příbram VIII</v>
          </cell>
          <cell r="F31" t="str">
            <v>Česká republika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Dr. Jan Pol</v>
          </cell>
          <cell r="N31" t="str">
            <v>jednatel</v>
          </cell>
          <cell r="O31">
            <v>318624944</v>
          </cell>
          <cell r="P31">
            <v>0</v>
          </cell>
          <cell r="Q31">
            <v>318624944</v>
          </cell>
          <cell r="R31" t="str">
            <v>cuptourbus@iol.cz</v>
          </cell>
          <cell r="S31" t="str">
            <v>Mgr. Alena Bílková</v>
          </cell>
          <cell r="T31" t="str">
            <v>jednatel</v>
          </cell>
          <cell r="U31">
            <v>318624944</v>
          </cell>
          <cell r="V31">
            <v>0</v>
          </cell>
          <cell r="W31" t="str">
            <v>cuptourbus@iol.cz</v>
          </cell>
          <cell r="X31" t="str">
            <v>EPMR</v>
          </cell>
          <cell r="Y31">
            <v>0</v>
          </cell>
        </row>
        <row r="32">
          <cell r="A32" t="str">
            <v>Česká exportní banka, a.s.</v>
          </cell>
          <cell r="B32" t="str">
            <v>630 78 333</v>
          </cell>
          <cell r="C32" t="str">
            <v>Vodičkova 34</v>
          </cell>
          <cell r="D32">
            <v>11000</v>
          </cell>
          <cell r="E32" t="str">
            <v xml:space="preserve"> Praha 1</v>
          </cell>
          <cell r="F32" t="str">
            <v>Česká republika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str">
            <v>JUDr. Ivana Matějů</v>
          </cell>
          <cell r="N32" t="str">
            <v>ŘO právního</v>
          </cell>
          <cell r="O32">
            <v>222843221</v>
          </cell>
          <cell r="P32">
            <v>0</v>
          </cell>
          <cell r="Q32">
            <v>224211266</v>
          </cell>
          <cell r="R32" t="str">
            <v>mateju@ceb.cz</v>
          </cell>
          <cell r="S32" t="str">
            <v>JUDr. Jiří Skuhra</v>
          </cell>
          <cell r="T32" t="str">
            <v>právník-specialista</v>
          </cell>
          <cell r="U32">
            <v>222843310</v>
          </cell>
          <cell r="V32">
            <v>0</v>
          </cell>
          <cell r="W32" t="str">
            <v>skuhra@ceb.cz</v>
          </cell>
          <cell r="X32" t="str">
            <v>BNK</v>
          </cell>
          <cell r="Y32">
            <v>0</v>
          </cell>
        </row>
        <row r="33">
          <cell r="A33" t="str">
            <v>ČESKÁ NÁRODNÍ BANKA</v>
          </cell>
          <cell r="B33">
            <v>0</v>
          </cell>
          <cell r="C33" t="str">
            <v>Na Příkopě 28</v>
          </cell>
          <cell r="D33">
            <v>11503</v>
          </cell>
          <cell r="E33" t="str">
            <v xml:space="preserve"> Praha 1</v>
          </cell>
          <cell r="F33" t="str">
            <v>Česká republika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RNDr. Ivan Fencl</v>
          </cell>
          <cell r="N33" t="str">
            <v>ředitel odboru metodiky a rozvoje platebního styku</v>
          </cell>
          <cell r="O33">
            <v>224413580</v>
          </cell>
          <cell r="P33">
            <v>0</v>
          </cell>
          <cell r="Q33">
            <v>224413351</v>
          </cell>
          <cell r="R33" t="str">
            <v>ivan.fencl@cnb.cz</v>
          </cell>
          <cell r="S33" t="str">
            <v>JUDr. Jana Kůstková</v>
          </cell>
          <cell r="T33">
            <v>0</v>
          </cell>
          <cell r="U33">
            <v>224414511</v>
          </cell>
          <cell r="V33">
            <v>0</v>
          </cell>
          <cell r="W33" t="str">
            <v>jana.kustkova@cnb.cz</v>
          </cell>
          <cell r="X33" t="str">
            <v>BNK</v>
          </cell>
          <cell r="Y33" t="str">
            <v>Mgr. Michal Vodrážka, 224 412 162, michal.vodrazka@cnb.cz</v>
          </cell>
        </row>
        <row r="34">
          <cell r="A34" t="str">
            <v>Česká pošta, s.p.</v>
          </cell>
          <cell r="B34">
            <v>0</v>
          </cell>
          <cell r="C34" t="str">
            <v>Politických vězňů 909/4</v>
          </cell>
          <cell r="D34">
            <v>22599</v>
          </cell>
          <cell r="E34" t="str">
            <v>Praha 1</v>
          </cell>
          <cell r="F34" t="str">
            <v>Česká republika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Ing. Dana Hickelová</v>
          </cell>
          <cell r="N34" t="str">
            <v>ŘO peněžních a obstaravatelských služeb</v>
          </cell>
          <cell r="O34">
            <v>267196202</v>
          </cell>
          <cell r="P34">
            <v>0</v>
          </cell>
          <cell r="Q34">
            <v>271774937</v>
          </cell>
          <cell r="R34" t="str">
            <v>Hickelova. Dana@gr.cpost.cz</v>
          </cell>
          <cell r="S34" t="str">
            <v>Ing. Jindřich Kolář</v>
          </cell>
          <cell r="T34" t="str">
            <v>ŘO výpočetní techniky</v>
          </cell>
          <cell r="U34">
            <v>267196473</v>
          </cell>
          <cell r="V34">
            <v>0</v>
          </cell>
          <cell r="W34" t="str">
            <v>Kolar.Jindrich@gr.cpost.cz</v>
          </cell>
          <cell r="X34" t="str">
            <v>NON</v>
          </cell>
          <cell r="Y34">
            <v>0</v>
          </cell>
        </row>
        <row r="35">
          <cell r="A35" t="str">
            <v>Česká spořitelna, a.s.</v>
          </cell>
          <cell r="B35" t="str">
            <v>452 44 782</v>
          </cell>
          <cell r="C35" t="str">
            <v>Olbrachtova 1929/62</v>
          </cell>
          <cell r="D35">
            <v>14000</v>
          </cell>
          <cell r="E35" t="str">
            <v xml:space="preserve"> Praha 4</v>
          </cell>
          <cell r="F35" t="str">
            <v>Česká republika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doc. JUDr. Petr Liška, Ph.D., LL.M.</v>
          </cell>
          <cell r="N35" t="str">
            <v>ředitel úseku právní služby</v>
          </cell>
          <cell r="O35" t="str">
            <v>Úsek 6100 - právní služby tel. 956 716 101</v>
          </cell>
          <cell r="P35">
            <v>0</v>
          </cell>
          <cell r="Q35">
            <v>0</v>
          </cell>
          <cell r="R35">
            <v>0</v>
          </cell>
          <cell r="S35" t="str">
            <v>JUDr. Eva Pavelková</v>
          </cell>
          <cell r="T35" t="str">
            <v>vedoucí oddělení</v>
          </cell>
          <cell r="U35">
            <v>0</v>
          </cell>
          <cell r="V35">
            <v>0</v>
          </cell>
          <cell r="W35">
            <v>0</v>
          </cell>
          <cell r="X35" t="str">
            <v>BNK</v>
          </cell>
          <cell r="Y35" t="str">
            <v>další KO: JUDr. Eliška Bramborová, vedoucí oddělení, Mgr. Hana Červená, právník, tel. 956 716 141, Mgr. Michal Krejčiřík, právník, dřívější KO: Ing. Naďa Borková Gallová, MBA, Ředitelka odboru řízení klientské zkušenosti a kvality služeb, tel. 956711061, mob. 724503762, fax 224640663, ngallova@csas.cz, Ing. Zuzana Macurová, specialista kvality, tel. 956711063, mob. 731647816, zmacurova@csas.cz, Ing. Renata Doudová, specialista kvality, 956 711 062, 731 647 818, rdoudova@csas.cz, Klára Holišová, Vlasta Blatná Malcová, Mgr. Adéla Stavinohová</v>
          </cell>
        </row>
        <row r="36">
          <cell r="A36" t="str">
            <v>Česká zemědělská univerzita v Praze</v>
          </cell>
          <cell r="B36">
            <v>0</v>
          </cell>
          <cell r="C36" t="str">
            <v>Kamýcká 129</v>
          </cell>
          <cell r="D36">
            <v>16521</v>
          </cell>
          <cell r="E36" t="str">
            <v xml:space="preserve"> Praha 6 - Suchdol</v>
          </cell>
          <cell r="F36" t="str">
            <v>Česká republika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Ing. Petr Dvořák</v>
          </cell>
          <cell r="N36" t="str">
            <v>technicko - hospodářský pracovník</v>
          </cell>
          <cell r="O36">
            <v>224386335</v>
          </cell>
          <cell r="P36">
            <v>0</v>
          </cell>
          <cell r="Q36">
            <v>0</v>
          </cell>
          <cell r="R36" t="str">
            <v>dvorakpetr@oikt.czu.cz</v>
          </cell>
          <cell r="S36" t="str">
            <v>Ing. Barbora Frohnová</v>
          </cell>
          <cell r="T36" t="str">
            <v>technicko - hospodářský pracovník</v>
          </cell>
          <cell r="U36">
            <v>224382120</v>
          </cell>
          <cell r="V36">
            <v>0</v>
          </cell>
          <cell r="W36" t="str">
            <v>frohnova@rektorat.czu.cz</v>
          </cell>
          <cell r="X36" t="str">
            <v>EPMR</v>
          </cell>
          <cell r="Y36">
            <v>0</v>
          </cell>
        </row>
        <row r="37">
          <cell r="A37" t="str">
            <v>České dráhy, a.s.</v>
          </cell>
          <cell r="B37">
            <v>0</v>
          </cell>
          <cell r="C37" t="str">
            <v>Nábřeží Ludvíka Svobody 1222</v>
          </cell>
          <cell r="D37">
            <v>11015</v>
          </cell>
          <cell r="E37" t="str">
            <v xml:space="preserve"> Praha 1</v>
          </cell>
          <cell r="F37" t="str">
            <v>Česká republika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Ing. Zdeněk Faltýsek</v>
          </cell>
          <cell r="N37" t="str">
            <v>vedoucí oddělení přepravních tržeb</v>
          </cell>
          <cell r="O37">
            <v>972233345</v>
          </cell>
          <cell r="P37">
            <v>0</v>
          </cell>
          <cell r="Q37">
            <v>972233343</v>
          </cell>
          <cell r="R37" t="str">
            <v>faltysekz@gr.cf.cz</v>
          </cell>
          <cell r="S37" t="str">
            <v>Ing. Milan Šimberský</v>
          </cell>
          <cell r="T37" t="str">
            <v>systémový specialista</v>
          </cell>
          <cell r="U37">
            <v>972233304</v>
          </cell>
          <cell r="V37">
            <v>0</v>
          </cell>
          <cell r="W37" t="str">
            <v>simbersky@gr.cd.cz</v>
          </cell>
          <cell r="X37" t="str">
            <v>EPMR</v>
          </cell>
          <cell r="Y37">
            <v>0</v>
          </cell>
        </row>
        <row r="38">
          <cell r="A38" t="str">
            <v>České spořitelní družstvo</v>
          </cell>
          <cell r="B38">
            <v>0</v>
          </cell>
          <cell r="C38" t="str">
            <v>Přílepská 1692</v>
          </cell>
          <cell r="D38">
            <v>25263</v>
          </cell>
          <cell r="E38" t="str">
            <v xml:space="preserve"> Roztoky</v>
          </cell>
          <cell r="F38" t="str">
            <v>Česká republika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Ing. Karel Matouš</v>
          </cell>
          <cell r="N38" t="str">
            <v>místopředseda představenstva</v>
          </cell>
          <cell r="O38">
            <v>222755282</v>
          </cell>
          <cell r="P38">
            <v>0</v>
          </cell>
          <cell r="Q38">
            <v>222755287</v>
          </cell>
          <cell r="R38" t="str">
            <v>karel.matous@ceskesd.cz</v>
          </cell>
          <cell r="S38" t="str">
            <v>Ing. Luboš Svoboda</v>
          </cell>
          <cell r="T38" t="str">
            <v>člen představenstva</v>
          </cell>
          <cell r="U38">
            <v>222755282</v>
          </cell>
          <cell r="V38">
            <v>0</v>
          </cell>
          <cell r="W38" t="str">
            <v>lubos.svoboda@ceskesd.cz</v>
          </cell>
          <cell r="X38" t="str">
            <v>DZ</v>
          </cell>
          <cell r="Y38">
            <v>0</v>
          </cell>
        </row>
        <row r="39">
          <cell r="A39" t="str">
            <v>Českomoravská stavební spořitelna, a.s.</v>
          </cell>
          <cell r="B39" t="str">
            <v>492 41 397</v>
          </cell>
          <cell r="C39" t="str">
            <v>Vinohradská 3218/169</v>
          </cell>
          <cell r="D39">
            <v>10017</v>
          </cell>
          <cell r="E39" t="str">
            <v xml:space="preserve"> Praha 10</v>
          </cell>
          <cell r="F39" t="str">
            <v>Česká republika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Mgr. Jitka Sůsová, PhD.</v>
          </cell>
          <cell r="N39" t="str">
            <v>ředitelka odboru Právní</v>
          </cell>
          <cell r="O39">
            <v>225222265</v>
          </cell>
          <cell r="P39">
            <v>0</v>
          </cell>
          <cell r="Q39">
            <v>225228265</v>
          </cell>
          <cell r="R39" t="str">
            <v>jitka.susova@cmss.cz</v>
          </cell>
          <cell r="S39" t="str">
            <v>Mgr. Karel Kaloč</v>
          </cell>
          <cell r="T39" t="str">
            <v>Compliance Officer</v>
          </cell>
          <cell r="U39">
            <v>225222268</v>
          </cell>
          <cell r="V39">
            <v>0</v>
          </cell>
          <cell r="W39" t="str">
            <v>karel.kaloc@cmss.cz</v>
          </cell>
          <cell r="X39" t="str">
            <v>BNK</v>
          </cell>
          <cell r="Y39">
            <v>0</v>
          </cell>
        </row>
        <row r="40">
          <cell r="A40" t="str">
            <v>Českomoravská záruční a rozvojová banka, a.s.</v>
          </cell>
          <cell r="B40" t="str">
            <v>448 48 943</v>
          </cell>
          <cell r="C40" t="str">
            <v>Jeruzalémská 964/4</v>
          </cell>
          <cell r="D40">
            <v>11000</v>
          </cell>
          <cell r="E40" t="str">
            <v xml:space="preserve"> Praha 1</v>
          </cell>
          <cell r="F40" t="str">
            <v>Česká republika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Ing. Luděk Šrein</v>
          </cell>
          <cell r="N40" t="str">
            <v>ředitel Odboru financování</v>
          </cell>
          <cell r="O40">
            <v>255721485</v>
          </cell>
          <cell r="P40">
            <v>0</v>
          </cell>
          <cell r="Q40">
            <v>222245883</v>
          </cell>
          <cell r="R40" t="str">
            <v>srein@cmzrb.cz</v>
          </cell>
          <cell r="S40" t="str">
            <v>Jana Kuttlerová</v>
          </cell>
          <cell r="T40" t="str">
            <v>specialista BÚ a depozit</v>
          </cell>
          <cell r="U40">
            <v>255721407</v>
          </cell>
          <cell r="V40">
            <v>0</v>
          </cell>
          <cell r="W40" t="str">
            <v>kuttlerov@cmzrb.cz</v>
          </cell>
          <cell r="X40" t="str">
            <v>BNK</v>
          </cell>
          <cell r="Y40">
            <v>0</v>
          </cell>
        </row>
        <row r="41">
          <cell r="A41" t="str">
            <v>Československá obchodní banka, a.s.</v>
          </cell>
          <cell r="B41" t="str">
            <v>000 01 350</v>
          </cell>
          <cell r="C41" t="str">
            <v>Radlická 333/150</v>
          </cell>
          <cell r="D41">
            <v>15057</v>
          </cell>
          <cell r="E41" t="str">
            <v xml:space="preserve"> Praha 5</v>
          </cell>
          <cell r="F41" t="str">
            <v>Česká republika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Mgr. Eva Šafářová</v>
          </cell>
          <cell r="N41" t="str">
            <v>ředitelka útvaru Právní podpora úvěrů a depozit</v>
          </cell>
          <cell r="O41">
            <v>224114520</v>
          </cell>
          <cell r="P41">
            <v>0</v>
          </cell>
          <cell r="Q41">
            <v>0</v>
          </cell>
          <cell r="R41" t="str">
            <v>esafarova@csob.cz</v>
          </cell>
          <cell r="S41" t="str">
            <v>JUDr. Radka Belfínová</v>
          </cell>
          <cell r="T41" t="str">
            <v>právník útvaru Právní podpora úvěrů a depozit</v>
          </cell>
          <cell r="U41">
            <v>224114130</v>
          </cell>
          <cell r="V41">
            <v>731423834</v>
          </cell>
          <cell r="W41" t="str">
            <v>rbelfinova@csob.cz</v>
          </cell>
          <cell r="X41" t="str">
            <v>BNK</v>
          </cell>
          <cell r="Y41" t="str">
            <v xml:space="preserve">Vladimír Pítra, tel. 224, 114, 134, JUDr. Milena Brabcová, právník útvaru Právní podpora úvěrů a depozit, mbrabcova@csob.cz, tel: 224 114 125, mobl: 725 239 929  </v>
          </cell>
        </row>
        <row r="42">
          <cell r="A42" t="str">
            <v>ČSAD autobusy Plzeň a.s.</v>
          </cell>
          <cell r="B42">
            <v>0</v>
          </cell>
          <cell r="C42" t="str">
            <v>V Malé Doubravce 27</v>
          </cell>
          <cell r="D42">
            <v>31278</v>
          </cell>
          <cell r="E42" t="str">
            <v xml:space="preserve"> Plzeň</v>
          </cell>
          <cell r="F42" t="str">
            <v>Česká republika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Ing. Drahomíra Vávrovvá</v>
          </cell>
          <cell r="N42" t="str">
            <v>vedoucí útvaru inf. soustavy</v>
          </cell>
          <cell r="O42">
            <v>602113169</v>
          </cell>
          <cell r="P42">
            <v>0</v>
          </cell>
          <cell r="Q42">
            <v>377262645</v>
          </cell>
          <cell r="R42" t="str">
            <v>drahomira.vavrova@csadplzen.cz</v>
          </cell>
          <cell r="S42" t="str">
            <v>Ing. Jana Konečná</v>
          </cell>
          <cell r="T42" t="str">
            <v>ekonomická ředitelka</v>
          </cell>
          <cell r="U42">
            <v>602145571</v>
          </cell>
          <cell r="V42">
            <v>0</v>
          </cell>
          <cell r="W42" t="str">
            <v>jana.konecna@csadplzen.cz</v>
          </cell>
          <cell r="X42" t="str">
            <v>EPMR</v>
          </cell>
          <cell r="Y42">
            <v>0</v>
          </cell>
        </row>
        <row r="43">
          <cell r="A43" t="str">
            <v>ČSAD Benešov, a.s.</v>
          </cell>
          <cell r="B43">
            <v>0</v>
          </cell>
          <cell r="C43" t="str">
            <v>Blanická 960</v>
          </cell>
          <cell r="D43">
            <v>25801</v>
          </cell>
          <cell r="E43" t="str">
            <v xml:space="preserve"> Vlašim</v>
          </cell>
          <cell r="F43" t="str">
            <v>Česká republika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 xml:space="preserve"> Ing.Miroslav Petrů</v>
          </cell>
          <cell r="N43" t="str">
            <v>asistent pro autobus. dopravu</v>
          </cell>
          <cell r="O43">
            <v>602749916</v>
          </cell>
          <cell r="P43">
            <v>0</v>
          </cell>
          <cell r="Q43">
            <v>568606612</v>
          </cell>
          <cell r="R43" t="str">
            <v>petru@tradomad.cz</v>
          </cell>
          <cell r="S43" t="str">
            <v>Pavel Prachař</v>
          </cell>
          <cell r="T43" t="str">
            <v>asistent pro autobus.dopravu</v>
          </cell>
          <cell r="U43">
            <v>602662514</v>
          </cell>
          <cell r="V43">
            <v>0</v>
          </cell>
          <cell r="W43" t="str">
            <v>prachar@incomtransport.cz</v>
          </cell>
          <cell r="X43" t="str">
            <v>EPMR</v>
          </cell>
          <cell r="Y43">
            <v>0</v>
          </cell>
        </row>
        <row r="44">
          <cell r="A44" t="str">
            <v>ČSAD Česká Lípa a.s.</v>
          </cell>
          <cell r="B44">
            <v>0</v>
          </cell>
          <cell r="C44" t="str">
            <v>Lumiérů 181/41</v>
          </cell>
          <cell r="D44">
            <v>15200</v>
          </cell>
          <cell r="E44" t="str">
            <v xml:space="preserve"> Praha 5</v>
          </cell>
          <cell r="F44" t="str">
            <v>Česká republika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Mgr. David Mahdal</v>
          </cell>
          <cell r="N44" t="str">
            <v>ředitel společnosti</v>
          </cell>
          <cell r="O44">
            <v>487837417</v>
          </cell>
          <cell r="P44">
            <v>0</v>
          </cell>
          <cell r="Q44">
            <v>487837416</v>
          </cell>
          <cell r="R44" t="str">
            <v>mahdal@csadbus.cz</v>
          </cell>
          <cell r="S44" t="str">
            <v>Jana Pospíšilová</v>
          </cell>
          <cell r="T44" t="str">
            <v>manažer osobní dopravy</v>
          </cell>
          <cell r="U44">
            <v>487825909</v>
          </cell>
          <cell r="V44">
            <v>0</v>
          </cell>
          <cell r="W44" t="str">
            <v>pospíšilova@csadcl.cz</v>
          </cell>
          <cell r="X44" t="str">
            <v>EPMR</v>
          </cell>
          <cell r="Y44">
            <v>0</v>
          </cell>
        </row>
        <row r="45">
          <cell r="A45" t="str">
            <v>ČSAD Frýdek - Místek, a.s.</v>
          </cell>
          <cell r="B45">
            <v>0</v>
          </cell>
          <cell r="C45" t="str">
            <v xml:space="preserve"> Politických obětí 2238</v>
          </cell>
          <cell r="D45">
            <v>73802</v>
          </cell>
          <cell r="E45" t="str">
            <v xml:space="preserve"> Frýdek -Místek</v>
          </cell>
          <cell r="F45" t="str">
            <v>Česká republika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Vladimír Pavlásek</v>
          </cell>
          <cell r="N45" t="str">
            <v>vedoucí provozu  osobní dopravy</v>
          </cell>
          <cell r="O45">
            <v>558922302</v>
          </cell>
          <cell r="P45">
            <v>0</v>
          </cell>
          <cell r="Q45">
            <v>558922302</v>
          </cell>
          <cell r="R45" t="str">
            <v>pavlasek@csadfm.cz</v>
          </cell>
          <cell r="S45" t="str">
            <v>Jiřina Pavlová</v>
          </cell>
          <cell r="T45" t="str">
            <v>referent EM TEST</v>
          </cell>
          <cell r="U45">
            <v>558922207</v>
          </cell>
          <cell r="V45">
            <v>0</v>
          </cell>
          <cell r="W45" t="str">
            <v>bus@csadfm.cz</v>
          </cell>
          <cell r="X45" t="str">
            <v>EPMR</v>
          </cell>
          <cell r="Y45">
            <v>0</v>
          </cell>
        </row>
        <row r="46">
          <cell r="A46" t="str">
            <v>ČSAD Havířov, a.s.</v>
          </cell>
          <cell r="B46">
            <v>0</v>
          </cell>
          <cell r="C46" t="str">
            <v>Těšínská 1297/2b</v>
          </cell>
          <cell r="D46">
            <v>73601</v>
          </cell>
          <cell r="E46" t="str">
            <v xml:space="preserve"> Havířov-Podlesí</v>
          </cell>
          <cell r="F46" t="str">
            <v>Česká republika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Ing. Dalibor Drlík</v>
          </cell>
          <cell r="N46" t="str">
            <v>ředitel</v>
          </cell>
          <cell r="O46">
            <v>596411448</v>
          </cell>
          <cell r="P46">
            <v>0</v>
          </cell>
          <cell r="Q46">
            <v>596411448</v>
          </cell>
          <cell r="R46" t="str">
            <v>drlikd@csad-havirov.cz</v>
          </cell>
          <cell r="S46" t="str">
            <v>Andrea Švarová</v>
          </cell>
          <cell r="T46" t="str">
            <v>techn.pracovník</v>
          </cell>
          <cell r="U46">
            <v>596411448</v>
          </cell>
          <cell r="V46">
            <v>0</v>
          </cell>
          <cell r="W46" t="str">
            <v>svanovaa@csad-havirov.cz</v>
          </cell>
          <cell r="X46" t="str">
            <v>EPMR</v>
          </cell>
          <cell r="Y46">
            <v>0</v>
          </cell>
        </row>
        <row r="47">
          <cell r="A47" t="str">
            <v>ČSAD Jindřichův Hradec, a.s.</v>
          </cell>
          <cell r="B47">
            <v>0</v>
          </cell>
          <cell r="C47" t="str">
            <v>U Nádraží 694/II</v>
          </cell>
          <cell r="D47">
            <v>37714</v>
          </cell>
          <cell r="E47" t="str">
            <v xml:space="preserve"> Jindřichův Hradec</v>
          </cell>
          <cell r="F47" t="str">
            <v>Česká republika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Ing. Václav Zikán</v>
          </cell>
          <cell r="N47" t="str">
            <v>asistent pro autobus. dopravu</v>
          </cell>
          <cell r="O47">
            <v>567121122</v>
          </cell>
          <cell r="P47">
            <v>0</v>
          </cell>
          <cell r="Q47">
            <v>567310125</v>
          </cell>
          <cell r="R47" t="str">
            <v>vaclav.zikan@icomtransport.cz</v>
          </cell>
          <cell r="S47" t="str">
            <v>Ing. Zdeněk Šálek</v>
          </cell>
          <cell r="T47" t="str">
            <v>asistent pro autobus.dopravu</v>
          </cell>
          <cell r="U47">
            <v>567121122</v>
          </cell>
          <cell r="V47">
            <v>0</v>
          </cell>
          <cell r="W47" t="str">
            <v>zdenek.salek@icomtransport.cz</v>
          </cell>
          <cell r="X47" t="str">
            <v>EPMR</v>
          </cell>
          <cell r="Y47">
            <v>0</v>
          </cell>
        </row>
        <row r="48">
          <cell r="A48" t="str">
            <v>ČSAD Karviná, a.s.</v>
          </cell>
          <cell r="B48">
            <v>0</v>
          </cell>
          <cell r="C48" t="str">
            <v>Bohumínská 1876/2</v>
          </cell>
          <cell r="D48">
            <v>73506</v>
          </cell>
          <cell r="E48" t="str">
            <v xml:space="preserve"> 735 06</v>
          </cell>
          <cell r="F48" t="str">
            <v>Česká republika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Josef Veselka</v>
          </cell>
          <cell r="N48" t="str">
            <v>vedoucí provozu</v>
          </cell>
          <cell r="O48">
            <v>596382229</v>
          </cell>
          <cell r="P48">
            <v>0</v>
          </cell>
          <cell r="Q48">
            <v>596382235</v>
          </cell>
          <cell r="R48" t="str">
            <v>veselkaj@csad-kia.cz</v>
          </cell>
          <cell r="S48" t="str">
            <v>Jana Ostárková</v>
          </cell>
          <cell r="T48" t="str">
            <v>vedoucí pokladny</v>
          </cell>
          <cell r="U48">
            <v>596382235</v>
          </cell>
          <cell r="V48">
            <v>0</v>
          </cell>
          <cell r="W48" t="str">
            <v>ostarovaj@csad-kia.cz</v>
          </cell>
          <cell r="X48" t="str">
            <v>EPMR</v>
          </cell>
          <cell r="Y48">
            <v>0</v>
          </cell>
        </row>
        <row r="49">
          <cell r="A49" t="str">
            <v>ČSAD Liberec, a.s.</v>
          </cell>
          <cell r="B49">
            <v>0</v>
          </cell>
          <cell r="C49" t="str">
            <v>České mládeže 594/33</v>
          </cell>
          <cell r="D49">
            <v>46006</v>
          </cell>
          <cell r="E49" t="str">
            <v xml:space="preserve"> Liberec 6</v>
          </cell>
          <cell r="F49" t="str">
            <v>Česká republika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Ing. Petr Wasserbauer</v>
          </cell>
          <cell r="N49" t="str">
            <v>předseda představenstva</v>
          </cell>
          <cell r="O49">
            <v>482423212</v>
          </cell>
          <cell r="P49">
            <v>0</v>
          </cell>
          <cell r="Q49">
            <v>485130398</v>
          </cell>
          <cell r="R49" t="str">
            <v>reditel@csadlb.cz</v>
          </cell>
          <cell r="S49" t="str">
            <v>JUDr. Jan Čejka</v>
          </cell>
          <cell r="T49" t="str">
            <v>právně-personální náměstek</v>
          </cell>
          <cell r="U49">
            <v>482423246</v>
          </cell>
          <cell r="V49">
            <v>0</v>
          </cell>
          <cell r="W49" t="str">
            <v>jc@csadlb.cz</v>
          </cell>
          <cell r="X49" t="str">
            <v>EPMR</v>
          </cell>
          <cell r="Y49">
            <v>0</v>
          </cell>
        </row>
        <row r="50">
          <cell r="A50" t="str">
            <v>ČSAD MHD KLADNO, a.s.</v>
          </cell>
          <cell r="B50">
            <v>0</v>
          </cell>
          <cell r="C50" t="str">
            <v>Železničářů 855</v>
          </cell>
          <cell r="D50">
            <v>27280</v>
          </cell>
          <cell r="E50" t="str">
            <v xml:space="preserve"> Kladno</v>
          </cell>
          <cell r="F50" t="str">
            <v>Česká republika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Ing. Vladimír Hráský</v>
          </cell>
          <cell r="N50" t="str">
            <v>předseda představenstva</v>
          </cell>
          <cell r="O50">
            <v>312825181</v>
          </cell>
          <cell r="P50">
            <v>0</v>
          </cell>
          <cell r="Q50">
            <v>312685403</v>
          </cell>
          <cell r="R50" t="str">
            <v>csadkladno@csadkladno.cz</v>
          </cell>
          <cell r="S50" t="str">
            <v>Ing. Josef Seifert</v>
          </cell>
          <cell r="T50" t="str">
            <v>vedoucí informačních kanceláří</v>
          </cell>
          <cell r="U50">
            <v>312825152</v>
          </cell>
          <cell r="V50">
            <v>0</v>
          </cell>
          <cell r="W50" t="str">
            <v>jseifert@csadkladno.cz</v>
          </cell>
          <cell r="X50" t="str">
            <v>EPMR</v>
          </cell>
          <cell r="Y50">
            <v>0</v>
          </cell>
        </row>
        <row r="51">
          <cell r="A51" t="str">
            <v>ČSAD Slaný, a.s.</v>
          </cell>
          <cell r="B51">
            <v>0</v>
          </cell>
          <cell r="C51" t="str">
            <v>Lacinová 1366</v>
          </cell>
          <cell r="D51">
            <v>27480</v>
          </cell>
          <cell r="E51" t="str">
            <v xml:space="preserve"> Slaný</v>
          </cell>
          <cell r="F51" t="str">
            <v>Česká republika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 xml:space="preserve"> Ing.Miroslav Petrů</v>
          </cell>
          <cell r="N51" t="str">
            <v>asistent pro autobus. dopravu</v>
          </cell>
          <cell r="O51">
            <v>602749916</v>
          </cell>
          <cell r="P51">
            <v>0</v>
          </cell>
          <cell r="Q51">
            <v>568606612</v>
          </cell>
          <cell r="R51" t="str">
            <v>petru@tradomad.cz</v>
          </cell>
          <cell r="S51" t="str">
            <v>Pavel Prachař</v>
          </cell>
          <cell r="T51" t="str">
            <v>asistent pro autobus.dopravu</v>
          </cell>
          <cell r="U51">
            <v>602662514</v>
          </cell>
          <cell r="V51">
            <v>0</v>
          </cell>
          <cell r="W51" t="str">
            <v>prachar@incomtransport.cz</v>
          </cell>
          <cell r="X51" t="str">
            <v>EPMR</v>
          </cell>
          <cell r="Y51">
            <v>0</v>
          </cell>
        </row>
        <row r="52">
          <cell r="A52" t="str">
            <v>ČSAD Střední Čechy, a.s.</v>
          </cell>
          <cell r="B52">
            <v>0</v>
          </cell>
          <cell r="C52" t="str">
            <v>U Přístavu 811</v>
          </cell>
          <cell r="D52">
            <v>25001</v>
          </cell>
          <cell r="E52" t="str">
            <v xml:space="preserve"> Brandýs nad Labem-Stará Boleslav</v>
          </cell>
          <cell r="F52" t="str">
            <v>Česká republika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Ing. Jan Čermák</v>
          </cell>
          <cell r="N52" t="str">
            <v>ředitel</v>
          </cell>
          <cell r="O52">
            <v>283881559</v>
          </cell>
          <cell r="P52">
            <v>0</v>
          </cell>
          <cell r="Q52">
            <v>283881559</v>
          </cell>
          <cell r="R52" t="str">
            <v>csadsc@csad-me.cz</v>
          </cell>
          <cell r="S52" t="str">
            <v>RNDr. Štěpán Ševčík</v>
          </cell>
          <cell r="T52" t="str">
            <v>provozní ředitel</v>
          </cell>
          <cell r="U52">
            <v>283881559</v>
          </cell>
          <cell r="V52">
            <v>0</v>
          </cell>
          <cell r="W52" t="str">
            <v>sevcik@csad-me.cz</v>
          </cell>
          <cell r="X52" t="str">
            <v>EPMR</v>
          </cell>
          <cell r="Y52">
            <v>0</v>
          </cell>
        </row>
        <row r="53">
          <cell r="A53" t="str">
            <v>ČSAD Ústí nad Orlicí, a.s.</v>
          </cell>
          <cell r="B53">
            <v>0</v>
          </cell>
          <cell r="C53" t="str">
            <v>Třebovská 330</v>
          </cell>
          <cell r="D53">
            <v>56201</v>
          </cell>
          <cell r="E53" t="str">
            <v xml:space="preserve"> Ústí nad Orlicí</v>
          </cell>
          <cell r="F53" t="str">
            <v>Česká republika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Ing. Václav Zikán</v>
          </cell>
          <cell r="N53" t="str">
            <v>asistent pro autobus. dopravu</v>
          </cell>
          <cell r="O53">
            <v>567121122</v>
          </cell>
          <cell r="P53">
            <v>0</v>
          </cell>
          <cell r="Q53">
            <v>567310125</v>
          </cell>
          <cell r="R53" t="str">
            <v>vaclav.zikan@icomtransport.cz</v>
          </cell>
          <cell r="S53" t="str">
            <v>Ing. Zdeněk Šálek</v>
          </cell>
          <cell r="T53" t="str">
            <v>asistent pro autobus.dopravu</v>
          </cell>
          <cell r="U53">
            <v>567121122</v>
          </cell>
          <cell r="V53">
            <v>0</v>
          </cell>
          <cell r="W53" t="str">
            <v>zdenek.salek@icomtransport.cz</v>
          </cell>
          <cell r="X53" t="str">
            <v>EPMR</v>
          </cell>
          <cell r="Y53">
            <v>0</v>
          </cell>
        </row>
        <row r="54">
          <cell r="A54" t="str">
            <v>Deutsche Bank Aktiengesellschaft Filiale Prag</v>
          </cell>
          <cell r="B54" t="str">
            <v>604 33 566</v>
          </cell>
          <cell r="C54" t="str">
            <v>Jungmannova 34, P.O.Box 829</v>
          </cell>
          <cell r="D54">
            <v>12021</v>
          </cell>
          <cell r="E54" t="str">
            <v xml:space="preserve"> Praha 1</v>
          </cell>
          <cell r="F54" t="str">
            <v>Česká republika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Larisa Janačková</v>
          </cell>
          <cell r="N54" t="str">
            <v>ved.odd.platebního styku</v>
          </cell>
          <cell r="O54">
            <v>221191410</v>
          </cell>
          <cell r="P54">
            <v>0</v>
          </cell>
          <cell r="Q54">
            <v>221191876</v>
          </cell>
          <cell r="R54" t="str">
            <v>larisa.janackova@db.com</v>
          </cell>
          <cell r="S54" t="str">
            <v>JUDr. Pavel Ondrůj</v>
          </cell>
          <cell r="T54" t="str">
            <v>právní oddělení</v>
          </cell>
          <cell r="U54">
            <v>221191227</v>
          </cell>
          <cell r="V54">
            <v>0</v>
          </cell>
          <cell r="W54" t="str">
            <v>pavel.ondruj@db.com</v>
          </cell>
          <cell r="X54" t="str">
            <v>BNK</v>
          </cell>
          <cell r="Y54">
            <v>0</v>
          </cell>
        </row>
        <row r="55">
          <cell r="A55" t="str">
            <v>Diners Club Czech, s.r.o.</v>
          </cell>
          <cell r="B55">
            <v>0</v>
          </cell>
          <cell r="C55" t="str">
            <v>Široká 5/36</v>
          </cell>
          <cell r="D55">
            <v>11000</v>
          </cell>
          <cell r="E55" t="str">
            <v xml:space="preserve"> Praha 1</v>
          </cell>
          <cell r="F55" t="str">
            <v>Česká republika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Ing. Eva Kárníková</v>
          </cell>
          <cell r="N55" t="str">
            <v>jednatelka a ředitelka spol.</v>
          </cell>
          <cell r="O55">
            <v>221779922</v>
          </cell>
          <cell r="P55">
            <v>0</v>
          </cell>
          <cell r="Q55">
            <v>222316806</v>
          </cell>
          <cell r="R55" t="str">
            <v>eva.karnikova@dinersclub.cz</v>
          </cell>
          <cell r="S55" t="str">
            <v>Thomas Lill</v>
          </cell>
          <cell r="T55" t="str">
            <v>zástupce a jednatel</v>
          </cell>
          <cell r="U55" t="str">
            <v xml:space="preserve"> +43/1/50135</v>
          </cell>
          <cell r="V55">
            <v>0</v>
          </cell>
          <cell r="W55" t="str">
            <v>thomas.lill@dinersclub.at</v>
          </cell>
          <cell r="X55" t="str">
            <v>NON</v>
          </cell>
          <cell r="Y55">
            <v>0</v>
          </cell>
        </row>
        <row r="56">
          <cell r="A56" t="str">
            <v>DIRECT pay, s.r.o.</v>
          </cell>
          <cell r="B56">
            <v>0</v>
          </cell>
          <cell r="C56" t="str">
            <v>Vinohradská 2133/138</v>
          </cell>
          <cell r="D56">
            <v>13000</v>
          </cell>
          <cell r="E56" t="str">
            <v xml:space="preserve"> Praha 3</v>
          </cell>
          <cell r="F56" t="str">
            <v>Česká republika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Martin Cechl</v>
          </cell>
          <cell r="N56" t="str">
            <v>jednatel</v>
          </cell>
          <cell r="O56">
            <v>777333003</v>
          </cell>
          <cell r="P56">
            <v>0</v>
          </cell>
          <cell r="Q56">
            <v>272107100</v>
          </cell>
          <cell r="R56" t="str">
            <v>martin@dpay.eu</v>
          </cell>
          <cell r="S56" t="str">
            <v>Mgr. Jana Jež</v>
          </cell>
          <cell r="T56" t="str">
            <v>ředitelka obchodu a marketingu</v>
          </cell>
          <cell r="U56">
            <v>777745632</v>
          </cell>
          <cell r="V56">
            <v>0</v>
          </cell>
          <cell r="W56" t="str">
            <v>jana@dpay.eu</v>
          </cell>
          <cell r="X56" t="str">
            <v>EPMR</v>
          </cell>
          <cell r="Y56">
            <v>0</v>
          </cell>
        </row>
        <row r="57">
          <cell r="A57" t="str">
            <v>DIVIŠEK s.r.o.</v>
          </cell>
          <cell r="B57">
            <v>0</v>
          </cell>
          <cell r="C57" t="str">
            <v>Zapečská 68/II</v>
          </cell>
          <cell r="D57">
            <v>50351</v>
          </cell>
          <cell r="E57" t="str">
            <v xml:space="preserve"> ChluCidlinou</v>
          </cell>
          <cell r="F57" t="str">
            <v>Česká republika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Ing. Martin Divišek</v>
          </cell>
          <cell r="N57" t="str">
            <v>jednatel - ředitel</v>
          </cell>
          <cell r="O57">
            <v>495484034</v>
          </cell>
          <cell r="P57">
            <v>602101957</v>
          </cell>
          <cell r="Q57">
            <v>495484037</v>
          </cell>
          <cell r="R57" t="str">
            <v>divisek@deviza.cz</v>
          </cell>
          <cell r="S57" t="str">
            <v>Jana Šafránková</v>
          </cell>
          <cell r="T57">
            <v>0</v>
          </cell>
          <cell r="U57">
            <v>495484035</v>
          </cell>
          <cell r="V57">
            <v>602124445</v>
          </cell>
          <cell r="W57" t="str">
            <v>divisek@deviza.cz</v>
          </cell>
          <cell r="X57" t="str">
            <v>BNK</v>
          </cell>
          <cell r="Y57">
            <v>0</v>
          </cell>
        </row>
        <row r="58">
          <cell r="A58" t="str">
            <v>Dopravní podnik měst Liberce a Jablonce nad Nisou, a.s.</v>
          </cell>
          <cell r="B58">
            <v>0</v>
          </cell>
          <cell r="C58" t="str">
            <v>Mrštíkova 3</v>
          </cell>
          <cell r="D58">
            <v>46171</v>
          </cell>
          <cell r="E58" t="str">
            <v xml:space="preserve"> Liberec III</v>
          </cell>
          <cell r="F58" t="str">
            <v>Česká republika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Ing. Jiří Veselka</v>
          </cell>
          <cell r="N58" t="str">
            <v>ředitel společnosti</v>
          </cell>
          <cell r="O58">
            <v>485344133</v>
          </cell>
          <cell r="P58">
            <v>0</v>
          </cell>
          <cell r="Q58">
            <v>485105426</v>
          </cell>
          <cell r="R58" t="str">
            <v>jiri.veselka@dpml.cz</v>
          </cell>
          <cell r="S58" t="str">
            <v>Ing. Tomáš Krebs</v>
          </cell>
          <cell r="T58" t="str">
            <v>referent koordinace provozu</v>
          </cell>
          <cell r="U58">
            <v>485344125</v>
          </cell>
          <cell r="V58">
            <v>0</v>
          </cell>
          <cell r="W58" t="str">
            <v>tomas.krebs@dpml.cz</v>
          </cell>
          <cell r="X58" t="str">
            <v>EPMR</v>
          </cell>
          <cell r="Y58">
            <v>0</v>
          </cell>
        </row>
        <row r="59">
          <cell r="A59" t="str">
            <v>DOPRAVNÍ PODNIK měst Mostu a Litvínova, a.s.</v>
          </cell>
          <cell r="B59">
            <v>0</v>
          </cell>
          <cell r="C59" t="str">
            <v>TŘ. Budovatelů 1395</v>
          </cell>
          <cell r="D59">
            <v>43401</v>
          </cell>
          <cell r="E59" t="str">
            <v xml:space="preserve"> Most</v>
          </cell>
          <cell r="F59" t="str">
            <v>Česká republika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Ing. Petra Jarošová</v>
          </cell>
          <cell r="N59" t="str">
            <v>vedoucí odd. finanční účtárny</v>
          </cell>
          <cell r="O59">
            <v>476769086</v>
          </cell>
          <cell r="P59">
            <v>0</v>
          </cell>
          <cell r="Q59">
            <v>476702585</v>
          </cell>
          <cell r="R59" t="str">
            <v>jarosova@dpmost.cz</v>
          </cell>
          <cell r="S59" t="str">
            <v>Ing. Radek Braum</v>
          </cell>
          <cell r="T59" t="str">
            <v>ekonomický a obchodní ředitel</v>
          </cell>
          <cell r="U59">
            <v>476768005</v>
          </cell>
          <cell r="V59">
            <v>0</v>
          </cell>
          <cell r="W59" t="str">
            <v>braum@dpmost.cz</v>
          </cell>
          <cell r="X59" t="str">
            <v>EPMR</v>
          </cell>
          <cell r="Y59">
            <v>0</v>
          </cell>
        </row>
        <row r="60">
          <cell r="A60" t="str">
            <v>Dopravní podnik města Hradec Králové,a.s.</v>
          </cell>
          <cell r="B60">
            <v>0</v>
          </cell>
          <cell r="C60" t="str">
            <v>Pouchovská 153</v>
          </cell>
          <cell r="D60">
            <v>50003</v>
          </cell>
          <cell r="E60" t="str">
            <v xml:space="preserve"> Hradec Králové</v>
          </cell>
          <cell r="F60" t="str">
            <v>Česká republika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Ing. Pavel Zákora</v>
          </cell>
          <cell r="N60" t="str">
            <v>ekonomický náměstek</v>
          </cell>
          <cell r="O60">
            <v>495089260</v>
          </cell>
          <cell r="P60">
            <v>0</v>
          </cell>
          <cell r="Q60">
            <v>495544455</v>
          </cell>
          <cell r="R60" t="str">
            <v>zakora@dpmhk.cz</v>
          </cell>
          <cell r="S60" t="str">
            <v>Ing. Josef Januš</v>
          </cell>
          <cell r="T60" t="str">
            <v>vedoucí oddělení tarifů a jízdenek</v>
          </cell>
          <cell r="U60">
            <v>495089270</v>
          </cell>
          <cell r="V60">
            <v>0</v>
          </cell>
          <cell r="W60" t="str">
            <v>janus@dpmhk.cz</v>
          </cell>
          <cell r="X60" t="str">
            <v>EPMR</v>
          </cell>
          <cell r="Y60">
            <v>0</v>
          </cell>
        </row>
        <row r="61">
          <cell r="A61" t="str">
            <v>Dopravní podnik města Jihlavy, a.s.</v>
          </cell>
          <cell r="B61">
            <v>0</v>
          </cell>
          <cell r="C61" t="str">
            <v>Brtnická čp. 1002/23</v>
          </cell>
          <cell r="D61">
            <v>58601</v>
          </cell>
          <cell r="E61" t="str">
            <v xml:space="preserve"> Jihlava</v>
          </cell>
          <cell r="F61" t="str">
            <v>Česká republika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Ing. František Koumar</v>
          </cell>
          <cell r="N61" t="str">
            <v>ekonomický náměstek</v>
          </cell>
          <cell r="O61">
            <v>567301321</v>
          </cell>
          <cell r="P61">
            <v>0</v>
          </cell>
          <cell r="Q61">
            <v>567310033</v>
          </cell>
          <cell r="R61" t="str">
            <v>koumar@dpmj.cz</v>
          </cell>
          <cell r="S61" t="str">
            <v>Hana Maryšková</v>
          </cell>
          <cell r="T61" t="str">
            <v>finanční účetní</v>
          </cell>
          <cell r="U61">
            <v>567301321</v>
          </cell>
          <cell r="V61">
            <v>0</v>
          </cell>
          <cell r="W61" t="str">
            <v>maryskova@dpmj.cz</v>
          </cell>
          <cell r="X61" t="str">
            <v>EPMR</v>
          </cell>
          <cell r="Y61">
            <v>0</v>
          </cell>
        </row>
        <row r="62">
          <cell r="A62" t="str">
            <v>Dopravní podnik města Pardubic,a.s.</v>
          </cell>
          <cell r="B62">
            <v>0</v>
          </cell>
          <cell r="C62" t="str">
            <v>Teplého 2141</v>
          </cell>
          <cell r="D62">
            <v>53020</v>
          </cell>
          <cell r="E62" t="str">
            <v xml:space="preserve"> Pardubice</v>
          </cell>
          <cell r="F62" t="str">
            <v>Česká republika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Ing. Jiří Franc</v>
          </cell>
          <cell r="N62" t="str">
            <v>ekonomicko obchodní náměstek</v>
          </cell>
          <cell r="O62" t="str">
            <v>466  899 258</v>
          </cell>
          <cell r="P62">
            <v>0</v>
          </cell>
          <cell r="Q62">
            <v>466899110</v>
          </cell>
          <cell r="R62" t="str">
            <v>jirif@dpmp.cz</v>
          </cell>
          <cell r="S62" t="str">
            <v>Ing.Tomáš Pelikán</v>
          </cell>
          <cell r="T62" t="str">
            <v>ředitel společnosti</v>
          </cell>
          <cell r="U62">
            <v>466899219</v>
          </cell>
          <cell r="V62">
            <v>0</v>
          </cell>
          <cell r="W62" t="str">
            <v>tomasp@dpmp.cz</v>
          </cell>
          <cell r="X62" t="str">
            <v>EPMR</v>
          </cell>
          <cell r="Y62">
            <v>0</v>
          </cell>
        </row>
        <row r="63">
          <cell r="A63" t="str">
            <v>DPÚK a.s.</v>
          </cell>
          <cell r="B63">
            <v>0</v>
          </cell>
          <cell r="C63" t="str">
            <v>Lumiérů 181/41</v>
          </cell>
          <cell r="D63">
            <v>15200</v>
          </cell>
          <cell r="E63" t="str">
            <v xml:space="preserve"> Praha 5</v>
          </cell>
          <cell r="F63" t="str">
            <v>Česká republika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Ing. Jaroslava Hlohovská</v>
          </cell>
          <cell r="N63" t="str">
            <v>ekonomický  náměstek</v>
          </cell>
          <cell r="O63">
            <v>475209474</v>
          </cell>
          <cell r="P63">
            <v>0</v>
          </cell>
          <cell r="Q63">
            <v>475210392</v>
          </cell>
          <cell r="R63" t="str">
            <v>hlohovska@dpuk.cz</v>
          </cell>
          <cell r="S63" t="str">
            <v>Vladimír Krátký</v>
          </cell>
          <cell r="T63" t="str">
            <v>dopravní náměstek</v>
          </cell>
          <cell r="U63">
            <v>475209474</v>
          </cell>
          <cell r="V63">
            <v>0</v>
          </cell>
          <cell r="W63" t="str">
            <v>kratky@dpuk.cz</v>
          </cell>
          <cell r="X63" t="str">
            <v>EPMR</v>
          </cell>
          <cell r="Y63">
            <v>0</v>
          </cell>
        </row>
        <row r="64">
          <cell r="A64" t="str">
            <v>Družstevní záložna Kredit</v>
          </cell>
          <cell r="B64">
            <v>0</v>
          </cell>
          <cell r="C64" t="str">
            <v>V Celnici 1028/10</v>
          </cell>
          <cell r="D64">
            <v>11721</v>
          </cell>
          <cell r="E64" t="str">
            <v xml:space="preserve"> Praha 1</v>
          </cell>
          <cell r="F64" t="str">
            <v>Česká republika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RNDr. Petr Marsa</v>
          </cell>
          <cell r="N64" t="str">
            <v>prokurista</v>
          </cell>
          <cell r="O64">
            <v>0</v>
          </cell>
          <cell r="P64">
            <v>0</v>
          </cell>
          <cell r="Q64">
            <v>0</v>
          </cell>
          <cell r="R64" t="str">
            <v>jirif@dpmp.cz</v>
          </cell>
          <cell r="S64" t="str">
            <v>Ing.Tomáš Pelikán</v>
          </cell>
          <cell r="T64" t="str">
            <v>ředitel společnosti</v>
          </cell>
          <cell r="U64">
            <v>466899219</v>
          </cell>
          <cell r="V64">
            <v>0</v>
          </cell>
          <cell r="W64" t="str">
            <v>tomasp@dpmp.cz</v>
          </cell>
          <cell r="X64" t="str">
            <v>DZ</v>
          </cell>
          <cell r="Y64">
            <v>0</v>
          </cell>
        </row>
        <row r="65">
          <cell r="A65" t="str">
            <v>Družstevní záložna PSD</v>
          </cell>
          <cell r="B65">
            <v>0</v>
          </cell>
          <cell r="C65" t="str">
            <v>V Celnici 10</v>
          </cell>
          <cell r="D65">
            <v>11721</v>
          </cell>
          <cell r="E65" t="str">
            <v xml:space="preserve"> Praha 1</v>
          </cell>
          <cell r="F65" t="str">
            <v>Česká republika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MUDr. Barbara Vítková</v>
          </cell>
          <cell r="N65" t="str">
            <v>pověřený člen družstva</v>
          </cell>
          <cell r="O65">
            <v>234621418</v>
          </cell>
          <cell r="P65">
            <v>0</v>
          </cell>
          <cell r="Q65">
            <v>0</v>
          </cell>
          <cell r="R65" t="str">
            <v>barbara.vitkova@seznam.cz</v>
          </cell>
          <cell r="S65" t="str">
            <v>Adrian Kantor</v>
          </cell>
          <cell r="T65" t="str">
            <v>člen představenstva</v>
          </cell>
          <cell r="U65">
            <v>234621398</v>
          </cell>
          <cell r="V65">
            <v>0</v>
          </cell>
          <cell r="W65">
            <v>0</v>
          </cell>
          <cell r="X65" t="str">
            <v>DZ</v>
          </cell>
          <cell r="Y65">
            <v>0</v>
          </cell>
        </row>
        <row r="66">
          <cell r="A66" t="str">
            <v>EasyChange s.r.o.</v>
          </cell>
          <cell r="B66">
            <v>0</v>
          </cell>
          <cell r="C66" t="str">
            <v>V Celnici 1031/4</v>
          </cell>
          <cell r="D66">
            <v>11000</v>
          </cell>
          <cell r="E66" t="str">
            <v xml:space="preserve"> Praha 1 </v>
          </cell>
          <cell r="F66" t="str">
            <v>Česká republika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Ing. Jindřich Patera</v>
          </cell>
          <cell r="N66" t="str">
            <v>riskmanager</v>
          </cell>
          <cell r="O66">
            <v>777153351</v>
          </cell>
          <cell r="P66">
            <v>0</v>
          </cell>
          <cell r="Q66">
            <v>246083755</v>
          </cell>
          <cell r="R66" t="str">
            <v>jindrich.patera@easychange.cz</v>
          </cell>
          <cell r="S66" t="str">
            <v>Milada Priharová</v>
          </cell>
          <cell r="T66" t="str">
            <v>jednatel</v>
          </cell>
          <cell r="U66">
            <v>602659513</v>
          </cell>
          <cell r="V66">
            <v>0</v>
          </cell>
          <cell r="W66" t="str">
            <v>milada.priharova@easychange.cz</v>
          </cell>
          <cell r="X66" t="str">
            <v>PSMR</v>
          </cell>
          <cell r="Y66">
            <v>0</v>
          </cell>
        </row>
        <row r="67">
          <cell r="A67" t="str">
            <v>EK Company s.r.o.</v>
          </cell>
          <cell r="B67">
            <v>0</v>
          </cell>
          <cell r="C67" t="str">
            <v>Lábkova 832/67</v>
          </cell>
          <cell r="D67">
            <v>31800</v>
          </cell>
          <cell r="E67" t="str">
            <v xml:space="preserve"> Plzeň</v>
          </cell>
          <cell r="F67" t="str">
            <v>Česká republika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Ing. Evžen Košťál</v>
          </cell>
          <cell r="N67" t="str">
            <v>jednatel</v>
          </cell>
          <cell r="O67">
            <v>602160370</v>
          </cell>
          <cell r="P67">
            <v>0</v>
          </cell>
          <cell r="Q67">
            <v>377946226</v>
          </cell>
          <cell r="R67" t="str">
            <v>evzenkostal@post.cz</v>
          </cell>
          <cell r="S67" t="str">
            <v>Klára Havránková</v>
          </cell>
          <cell r="T67" t="str">
            <v>manažerka platebních služeb</v>
          </cell>
          <cell r="U67">
            <v>721528258</v>
          </cell>
          <cell r="V67">
            <v>0</v>
          </cell>
          <cell r="W67" t="str">
            <v>companysro@seznam.cz</v>
          </cell>
          <cell r="X67" t="str">
            <v>PSMR</v>
          </cell>
          <cell r="Y67">
            <v>0</v>
          </cell>
        </row>
        <row r="68">
          <cell r="A68" t="str">
            <v>Equa bank a.s.</v>
          </cell>
          <cell r="B68" t="str">
            <v>471 16 102</v>
          </cell>
          <cell r="C68" t="str">
            <v>Karolinská 661/4</v>
          </cell>
          <cell r="D68">
            <v>18600</v>
          </cell>
          <cell r="E68" t="str">
            <v xml:space="preserve"> Praha 8</v>
          </cell>
          <cell r="F68" t="str">
            <v>Česká republika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JUDr. Radka Viková</v>
          </cell>
          <cell r="N68" t="str">
            <v>vedoucí odd. právního a compliance</v>
          </cell>
          <cell r="O68">
            <v>222010368</v>
          </cell>
          <cell r="P68">
            <v>0</v>
          </cell>
          <cell r="Q68">
            <v>296245429</v>
          </cell>
          <cell r="R68" t="str">
            <v>radka.vikova@equabank.cz</v>
          </cell>
          <cell r="S68" t="str">
            <v>Ing. Barbora Hrubá</v>
          </cell>
          <cell r="T68" t="str">
            <v>zástupce ved.odboru plateb.styku</v>
          </cell>
          <cell r="U68">
            <v>224990224</v>
          </cell>
          <cell r="V68">
            <v>0</v>
          </cell>
          <cell r="W68" t="str">
            <v>Barbora.hruba@bpcr.cz</v>
          </cell>
          <cell r="X68" t="str">
            <v>BNK</v>
          </cell>
          <cell r="Y68">
            <v>0</v>
          </cell>
        </row>
        <row r="69">
          <cell r="A69" t="str">
            <v>ESSOX s.r.o.</v>
          </cell>
          <cell r="B69">
            <v>0</v>
          </cell>
          <cell r="C69" t="str">
            <v>Senovážné nám. 231/7</v>
          </cell>
          <cell r="D69">
            <v>37001</v>
          </cell>
          <cell r="E69" t="str">
            <v xml:space="preserve"> České Budějovice</v>
          </cell>
          <cell r="F69" t="str">
            <v>Česká republika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Mgr. Lenka Červáková</v>
          </cell>
          <cell r="N69" t="str">
            <v>Head of legal and compliance and legal collection department</v>
          </cell>
          <cell r="O69">
            <v>389010205</v>
          </cell>
          <cell r="P69">
            <v>0</v>
          </cell>
          <cell r="Q69">
            <v>389010270</v>
          </cell>
          <cell r="R69" t="str">
            <v>lenka.cervakova@essox.cz</v>
          </cell>
          <cell r="S69" t="str">
            <v>Mgr. Petr Koptiš</v>
          </cell>
          <cell r="T69" t="str">
            <v>firemní právník</v>
          </cell>
          <cell r="U69">
            <v>389010334</v>
          </cell>
          <cell r="V69">
            <v>0</v>
          </cell>
          <cell r="W69" t="str">
            <v>petr.koptis@essox.cz</v>
          </cell>
          <cell r="X69" t="str">
            <v>PI</v>
          </cell>
          <cell r="Y69">
            <v>0</v>
          </cell>
        </row>
        <row r="70">
          <cell r="A70" t="str">
            <v>Euro Financial Corporation,s.r.o.</v>
          </cell>
          <cell r="B70">
            <v>0</v>
          </cell>
          <cell r="C70" t="str">
            <v>Jungmannova 732/4</v>
          </cell>
          <cell r="D70">
            <v>11000</v>
          </cell>
          <cell r="E70" t="str">
            <v xml:space="preserve"> Praha 1 - Nové Město</v>
          </cell>
          <cell r="F70" t="str">
            <v>Česká republika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Igor Kuznetsov</v>
          </cell>
          <cell r="N70" t="str">
            <v>jednatel</v>
          </cell>
          <cell r="O70">
            <v>270000307</v>
          </cell>
          <cell r="P70">
            <v>0</v>
          </cell>
          <cell r="Q70">
            <v>222222722</v>
          </cell>
          <cell r="R70" t="str">
            <v>ceo@cgpay.co.uk</v>
          </cell>
          <cell r="S70" t="str">
            <v>Svetlana Santryan</v>
          </cell>
          <cell r="T70" t="str">
            <v>mechanismus vnitřní kontroly</v>
          </cell>
          <cell r="U70">
            <v>270000307</v>
          </cell>
          <cell r="V70">
            <v>0</v>
          </cell>
          <cell r="W70" t="str">
            <v>pt@euro-financial.cz</v>
          </cell>
          <cell r="X70" t="str">
            <v>NDM</v>
          </cell>
          <cell r="Y70">
            <v>0</v>
          </cell>
        </row>
        <row r="71">
          <cell r="A71" t="str">
            <v>European Money Transfer Corporation s.r.o.</v>
          </cell>
          <cell r="B71">
            <v>0</v>
          </cell>
          <cell r="C71" t="str">
            <v>Švábova 772/18</v>
          </cell>
          <cell r="D71">
            <v>15200</v>
          </cell>
          <cell r="E71" t="str">
            <v xml:space="preserve"> Praha 5</v>
          </cell>
          <cell r="F71" t="str">
            <v>Česká republika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Ing. Bohuslav Babica</v>
          </cell>
          <cell r="N71" t="str">
            <v>výkonný ředitel</v>
          </cell>
          <cell r="O71">
            <v>246083759</v>
          </cell>
          <cell r="P71">
            <v>0</v>
          </cell>
          <cell r="Q71">
            <v>0</v>
          </cell>
          <cell r="R71" t="str">
            <v>bohuslav.babica@emtcorp.eu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 t="str">
            <v>PSMR</v>
          </cell>
          <cell r="Y71">
            <v>0</v>
          </cell>
        </row>
        <row r="72">
          <cell r="A72" t="str">
            <v>Eurowex s.r.o.</v>
          </cell>
          <cell r="B72">
            <v>0</v>
          </cell>
          <cell r="C72" t="str">
            <v>Lochotínská 18</v>
          </cell>
          <cell r="D72">
            <v>30100</v>
          </cell>
          <cell r="E72" t="str">
            <v xml:space="preserve"> Plzeň</v>
          </cell>
          <cell r="F72" t="str">
            <v>Česká republika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str">
            <v>Mgr. Petr Chasák</v>
          </cell>
          <cell r="N72" t="str">
            <v>jednatel a společník</v>
          </cell>
          <cell r="O72">
            <v>377542424</v>
          </cell>
          <cell r="P72">
            <v>602448306</v>
          </cell>
          <cell r="Q72">
            <v>377542670</v>
          </cell>
          <cell r="R72" t="str">
            <v>eurowex@eurowex.cz</v>
          </cell>
          <cell r="S72" t="str">
            <v>Michael Kmoch</v>
          </cell>
          <cell r="T72" t="str">
            <v>jednatel a společník</v>
          </cell>
          <cell r="U72">
            <v>602114411</v>
          </cell>
          <cell r="V72">
            <v>0</v>
          </cell>
          <cell r="W72" t="str">
            <v>eurowex@eurowex.cz</v>
          </cell>
          <cell r="X72" t="str">
            <v>NDM</v>
          </cell>
          <cell r="Y72">
            <v>0</v>
          </cell>
        </row>
        <row r="73">
          <cell r="A73" t="str">
            <v>Evropsko-ruská banka a.s.</v>
          </cell>
          <cell r="B73" t="str">
            <v>284 28 943</v>
          </cell>
          <cell r="C73" t="str">
            <v>Štefánikova 78/50</v>
          </cell>
          <cell r="D73">
            <v>15000</v>
          </cell>
          <cell r="E73" t="str">
            <v xml:space="preserve"> Praha 5</v>
          </cell>
          <cell r="F73" t="str">
            <v>Česká republika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Ing. Pavel Kaplan</v>
          </cell>
          <cell r="N73" t="str">
            <v xml:space="preserve">compliance officer </v>
          </cell>
          <cell r="O73">
            <v>236073749</v>
          </cell>
          <cell r="P73">
            <v>0</v>
          </cell>
          <cell r="Q73">
            <v>236073750</v>
          </cell>
          <cell r="R73" t="str">
            <v>pavel.kaplan@erbank.com</v>
          </cell>
          <cell r="S73" t="str">
            <v>JUDr. Milan Houžvička</v>
          </cell>
          <cell r="T73" t="str">
            <v>ředitel odboru právních služeb</v>
          </cell>
          <cell r="U73">
            <v>733640583</v>
          </cell>
          <cell r="V73">
            <v>0</v>
          </cell>
          <cell r="W73" t="str">
            <v>milan-houzvicka@erbank.eu</v>
          </cell>
          <cell r="X73" t="str">
            <v>BNK</v>
          </cell>
          <cell r="Y73">
            <v>0</v>
          </cell>
        </row>
        <row r="74">
          <cell r="A74" t="str">
            <v>EXCHANGE s.r.o.</v>
          </cell>
          <cell r="B74">
            <v>0</v>
          </cell>
          <cell r="C74" t="str">
            <v>Kaprova 14/13</v>
          </cell>
          <cell r="D74">
            <v>11000</v>
          </cell>
          <cell r="E74" t="str">
            <v xml:space="preserve"> Praha 1</v>
          </cell>
          <cell r="F74" t="str">
            <v>Česká republika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Mikuláš Šveda</v>
          </cell>
          <cell r="N74" t="str">
            <v>jednatel společnosti</v>
          </cell>
          <cell r="O74">
            <v>226258370</v>
          </cell>
          <cell r="P74">
            <v>0</v>
          </cell>
          <cell r="Q74">
            <v>226258379</v>
          </cell>
          <cell r="R74" t="str">
            <v>exch@nge.cz</v>
          </cell>
          <cell r="S74" t="str">
            <v>Petr Šváb</v>
          </cell>
          <cell r="T74" t="str">
            <v>pracovník back-ogffice</v>
          </cell>
          <cell r="U74">
            <v>226258370</v>
          </cell>
          <cell r="V74">
            <v>0</v>
          </cell>
          <cell r="W74" t="str">
            <v>exch@nge.cz</v>
          </cell>
          <cell r="X74" t="str">
            <v>PI</v>
          </cell>
          <cell r="Y74">
            <v>0</v>
          </cell>
        </row>
        <row r="75">
          <cell r="A75" t="str">
            <v>Expobank CZ a.s.</v>
          </cell>
          <cell r="B75" t="str">
            <v>148 93 649</v>
          </cell>
          <cell r="C75" t="str">
            <v>Vítězná 126/1</v>
          </cell>
          <cell r="D75" t="str">
            <v>150 00</v>
          </cell>
          <cell r="E75" t="str">
            <v>Praha 5</v>
          </cell>
          <cell r="F75" t="str">
            <v>Česká republika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Ing. Zbyšek Troch</v>
          </cell>
          <cell r="N75" t="str">
            <v>Deputy Head of Compliance/ Money Laudering Department</v>
          </cell>
          <cell r="O75">
            <v>233234462</v>
          </cell>
          <cell r="P75">
            <v>0</v>
          </cell>
          <cell r="Q75">
            <v>233233929</v>
          </cell>
          <cell r="R75" t="str">
            <v>zbysek.troch@expobank.cz</v>
          </cell>
          <cell r="S75" t="str">
            <v>JUDr. Pavel Ondrůj</v>
          </cell>
          <cell r="T75" t="str">
            <v>Senior compliance specialist</v>
          </cell>
          <cell r="U75">
            <v>233234461</v>
          </cell>
          <cell r="V75">
            <v>0</v>
          </cell>
          <cell r="W75" t="str">
            <v>pavel.ondruj@expobank.cz</v>
          </cell>
          <cell r="X75" t="str">
            <v>BNK</v>
          </cell>
          <cell r="Y75" t="str">
            <v>dříve LBBW Bank CZ a.s.</v>
          </cell>
        </row>
        <row r="76">
          <cell r="A76" t="str">
            <v>FIESTA INTERNATIONAL spol. s r.o.</v>
          </cell>
          <cell r="B76">
            <v>0</v>
          </cell>
          <cell r="C76" t="str">
            <v>Volutova 2523</v>
          </cell>
          <cell r="D76">
            <v>15500</v>
          </cell>
          <cell r="E76" t="str">
            <v xml:space="preserve"> Praha 5 - Stodůlky</v>
          </cell>
          <cell r="F76" t="str">
            <v>Česká republika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str">
            <v>Kamil Saypuev</v>
          </cell>
          <cell r="N76" t="str">
            <v>jednatel</v>
          </cell>
          <cell r="O76">
            <v>602310154</v>
          </cell>
          <cell r="P76">
            <v>0</v>
          </cell>
          <cell r="Q76">
            <v>224216830</v>
          </cell>
          <cell r="R76" t="str">
            <v>kampraha@seznam.cz</v>
          </cell>
          <cell r="S76" t="str">
            <v>Rudolf Nikolaev</v>
          </cell>
          <cell r="T76" t="str">
            <v>zástupce jednatele</v>
          </cell>
          <cell r="U76">
            <v>608983703</v>
          </cell>
          <cell r="V76">
            <v>0</v>
          </cell>
          <cell r="W76" t="str">
            <v>rudolf.n@volny.cz</v>
          </cell>
          <cell r="X76" t="str">
            <v>PSMR</v>
          </cell>
          <cell r="Y76">
            <v>0</v>
          </cell>
        </row>
        <row r="77">
          <cell r="A77" t="str">
            <v>Finance international, a.s.</v>
          </cell>
          <cell r="B77">
            <v>0</v>
          </cell>
          <cell r="C77" t="str">
            <v>Kollárova 3044</v>
          </cell>
          <cell r="D77">
            <v>61200</v>
          </cell>
          <cell r="E77" t="str">
            <v xml:space="preserve"> Brno</v>
          </cell>
          <cell r="F77" t="str">
            <v>Česká republika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str">
            <v>Jiří Wald</v>
          </cell>
          <cell r="N77" t="str">
            <v xml:space="preserve">člen představenstva </v>
          </cell>
          <cell r="O77">
            <v>607288940</v>
          </cell>
          <cell r="P77">
            <v>0</v>
          </cell>
          <cell r="Q77">
            <v>0</v>
          </cell>
          <cell r="R77" t="str">
            <v>jirkawald@seznam.cz</v>
          </cell>
          <cell r="S77" t="str">
            <v>Michal Zrebný</v>
          </cell>
          <cell r="T77" t="str">
            <v>middle office</v>
          </cell>
          <cell r="U77">
            <v>721201663</v>
          </cell>
          <cell r="V77">
            <v>0</v>
          </cell>
          <cell r="W77" t="str">
            <v>michalzrebny@seznam.cz</v>
          </cell>
          <cell r="X77" t="str">
            <v>NDM</v>
          </cell>
          <cell r="Y77">
            <v>0</v>
          </cell>
        </row>
        <row r="78">
          <cell r="A78" t="str">
            <v>Fio banka, a.s.</v>
          </cell>
          <cell r="B78" t="str">
            <v>618 58 374</v>
          </cell>
          <cell r="C78" t="str">
            <v>V Celnici 1028/10</v>
          </cell>
          <cell r="D78" t="str">
            <v>117 21</v>
          </cell>
          <cell r="E78" t="str">
            <v xml:space="preserve"> Praha 1</v>
          </cell>
          <cell r="F78" t="str">
            <v>Česká republika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str">
            <v>Mgr. Ondřej Selucký</v>
          </cell>
          <cell r="N78">
            <v>0</v>
          </cell>
          <cell r="O78">
            <v>224346363</v>
          </cell>
          <cell r="P78">
            <v>0</v>
          </cell>
          <cell r="Q78">
            <v>0</v>
          </cell>
          <cell r="R78" t="str">
            <v>ondrej.selucky@fio.cz</v>
          </cell>
          <cell r="S78" t="str">
            <v>Mgr. Ondrej Suchánek</v>
          </cell>
          <cell r="T78" t="str">
            <v>vedoucí oddělení compliance</v>
          </cell>
          <cell r="U78">
            <v>224346174</v>
          </cell>
          <cell r="V78">
            <v>0</v>
          </cell>
          <cell r="W78" t="str">
            <v>ondrej.suchanek@fio.cz</v>
          </cell>
          <cell r="X78" t="str">
            <v>BNK</v>
          </cell>
          <cell r="Y78" t="str">
            <v>dříve Robert Nossek, tel. 224 346 176, robert.nossek@fio.cz</v>
          </cell>
        </row>
        <row r="79">
          <cell r="A79" t="str">
            <v>Fortis Bank SA/NV, pobočka Česká republika</v>
          </cell>
          <cell r="B79">
            <v>0</v>
          </cell>
          <cell r="C79" t="str">
            <v>Ovocný trh 8</v>
          </cell>
          <cell r="D79">
            <v>11719</v>
          </cell>
          <cell r="E79" t="str">
            <v xml:space="preserve"> Praha 1</v>
          </cell>
          <cell r="F79" t="str">
            <v>Česká republika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str">
            <v>Hans Broucke</v>
          </cell>
          <cell r="N79" t="str">
            <v>general manager</v>
          </cell>
          <cell r="O79">
            <v>225436001</v>
          </cell>
          <cell r="P79">
            <v>0</v>
          </cell>
          <cell r="Q79">
            <v>225436000</v>
          </cell>
          <cell r="R79" t="str">
            <v>hans.broucke@fortisbank.com</v>
          </cell>
          <cell r="S79" t="str">
            <v>Ing. Martin Tomaides</v>
          </cell>
          <cell r="T79" t="str">
            <v>finance manager</v>
          </cell>
          <cell r="U79">
            <v>225436014</v>
          </cell>
          <cell r="V79">
            <v>0</v>
          </cell>
          <cell r="W79" t="str">
            <v>martin.tomaides@fortisbank.com</v>
          </cell>
          <cell r="X79" t="str">
            <v>BNK</v>
          </cell>
          <cell r="Y79">
            <v>0</v>
          </cell>
        </row>
        <row r="80">
          <cell r="A80" t="str">
            <v>FORTISSIMO, spol. s r.o.</v>
          </cell>
          <cell r="B80">
            <v>0</v>
          </cell>
          <cell r="C80" t="str">
            <v>Lidická 1264</v>
          </cell>
          <cell r="D80">
            <v>73961</v>
          </cell>
          <cell r="E80" t="str">
            <v xml:space="preserve"> Třinec</v>
          </cell>
          <cell r="F80" t="str">
            <v>Česká republika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str">
            <v>Ing. Tadeusz Farny</v>
          </cell>
          <cell r="N80" t="str">
            <v>jednatel</v>
          </cell>
          <cell r="O80">
            <v>558335000</v>
          </cell>
          <cell r="P80">
            <v>0</v>
          </cell>
          <cell r="Q80">
            <v>558335001</v>
          </cell>
          <cell r="R80" t="str">
            <v>info@devizy.cz</v>
          </cell>
          <cell r="S80" t="str">
            <v>Ing. Karin Farna</v>
          </cell>
          <cell r="T80" t="str">
            <v>ředitel společnosti</v>
          </cell>
          <cell r="U80">
            <v>558335000</v>
          </cell>
          <cell r="V80">
            <v>0</v>
          </cell>
          <cell r="W80">
            <v>0</v>
          </cell>
          <cell r="X80" t="str">
            <v>NDM</v>
          </cell>
          <cell r="Y80">
            <v>0</v>
          </cell>
        </row>
        <row r="81">
          <cell r="A81" t="str">
            <v>MONETA Money Bank, a.s.</v>
          </cell>
          <cell r="B81" t="str">
            <v>256 72 720</v>
          </cell>
          <cell r="C81" t="str">
            <v>Vyskočilova 1422/1a</v>
          </cell>
          <cell r="D81">
            <v>14028</v>
          </cell>
          <cell r="E81" t="str">
            <v xml:space="preserve"> Praha 4-Michle</v>
          </cell>
          <cell r="F81" t="str">
            <v>Česká republika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Mgr. Petra Ott</v>
          </cell>
          <cell r="N81" t="str">
            <v>Manažer Customer Experience</v>
          </cell>
          <cell r="O81">
            <v>224448000</v>
          </cell>
          <cell r="P81" t="str">
            <v>602 559 542</v>
          </cell>
          <cell r="Q81">
            <v>0</v>
          </cell>
          <cell r="R81" t="str">
            <v>petra.ott@ge.com</v>
          </cell>
          <cell r="S81" t="str">
            <v>Vladimír Valenta</v>
          </cell>
          <cell r="T81" t="str">
            <v>Senior Manažer Compliance</v>
          </cell>
          <cell r="U81" t="str">
            <v>224 442 345</v>
          </cell>
          <cell r="V81">
            <v>0</v>
          </cell>
          <cell r="W81" t="str">
            <v>vladimir.valenta@ge.com</v>
          </cell>
          <cell r="X81" t="str">
            <v>BNK</v>
          </cell>
          <cell r="Y81" t="str">
            <v>Jitka Elišková, Senior Specialista Customer Experience, 224 445 410, jitka.eliskova@ge.com</v>
          </cell>
        </row>
        <row r="82">
          <cell r="A82" t="str">
            <v>GE Money Multiservis, a.s.</v>
          </cell>
          <cell r="B82">
            <v>0</v>
          </cell>
          <cell r="C82" t="str">
            <v>Vyskočilova 1422/1a</v>
          </cell>
          <cell r="D82">
            <v>14028</v>
          </cell>
          <cell r="E82" t="str">
            <v xml:space="preserve"> Praha 4-Michle</v>
          </cell>
          <cell r="F82" t="str">
            <v>Česká republika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str">
            <v>Ing. Jan Němec</v>
          </cell>
          <cell r="N82" t="str">
            <v>Senior Operations Manger</v>
          </cell>
          <cell r="O82">
            <v>602369004</v>
          </cell>
          <cell r="P82">
            <v>0</v>
          </cell>
          <cell r="Q82">
            <v>0</v>
          </cell>
          <cell r="R82" t="str">
            <v>Jan.nemec1@ge.com</v>
          </cell>
          <cell r="S82" t="str">
            <v>Bc.Michaela Vopálková</v>
          </cell>
          <cell r="T82" t="str">
            <v>Team Manager</v>
          </cell>
          <cell r="U82">
            <v>602184829</v>
          </cell>
          <cell r="V82">
            <v>0</v>
          </cell>
          <cell r="W82" t="str">
            <v>Michaela.vopalkova@ge.com</v>
          </cell>
          <cell r="X82" t="str">
            <v>NON</v>
          </cell>
          <cell r="Y82">
            <v>0</v>
          </cell>
        </row>
        <row r="83">
          <cell r="A83" t="str">
            <v>Global Travel, spol. s r.o.</v>
          </cell>
          <cell r="B83">
            <v>0</v>
          </cell>
          <cell r="C83" t="str">
            <v>Palackého 715/15</v>
          </cell>
          <cell r="D83">
            <v>11000</v>
          </cell>
          <cell r="E83" t="str">
            <v xml:space="preserve"> Praha 1</v>
          </cell>
          <cell r="F83" t="str">
            <v>Česká republika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str">
            <v>Marek Nácovský, MBA</v>
          </cell>
          <cell r="N83" t="str">
            <v>jednatel</v>
          </cell>
          <cell r="O83">
            <v>603884411</v>
          </cell>
          <cell r="P83">
            <v>0</v>
          </cell>
          <cell r="Q83">
            <v>224949209</v>
          </cell>
          <cell r="R83" t="str">
            <v>mnacovksy@interchange.cz</v>
          </cell>
          <cell r="S83" t="str">
            <v>Ing. Marek Palán</v>
          </cell>
          <cell r="T83">
            <v>0</v>
          </cell>
          <cell r="U83">
            <v>603884466</v>
          </cell>
          <cell r="V83">
            <v>0</v>
          </cell>
          <cell r="W83" t="str">
            <v>mpalan@interchange.cz</v>
          </cell>
          <cell r="X83" t="str">
            <v>NDM</v>
          </cell>
          <cell r="Y83">
            <v>0</v>
          </cell>
        </row>
        <row r="84">
          <cell r="A84" t="str">
            <v>GOPAY s.r.o.</v>
          </cell>
          <cell r="B84">
            <v>0</v>
          </cell>
          <cell r="C84" t="str">
            <v>Planá 67</v>
          </cell>
          <cell r="D84">
            <v>37001</v>
          </cell>
          <cell r="E84" t="str">
            <v xml:space="preserve"> České Budějovice</v>
          </cell>
          <cell r="F84" t="str">
            <v>Česká republika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str">
            <v>Ing. Pavel Schwarz</v>
          </cell>
          <cell r="N84" t="str">
            <v>jednatel</v>
          </cell>
          <cell r="O84">
            <v>387685109</v>
          </cell>
          <cell r="P84">
            <v>0</v>
          </cell>
          <cell r="Q84">
            <v>387203191</v>
          </cell>
          <cell r="R84" t="str">
            <v>pavel.schwarz@gopay.cz</v>
          </cell>
          <cell r="S84" t="str">
            <v>Ing. Radek Červený</v>
          </cell>
          <cell r="T84" t="str">
            <v>obchodní ředitel</v>
          </cell>
          <cell r="U84">
            <v>387685160</v>
          </cell>
          <cell r="V84">
            <v>0</v>
          </cell>
          <cell r="W84" t="str">
            <v>radek.cerveny@gopay.cz</v>
          </cell>
          <cell r="X84" t="str">
            <v>IEP</v>
          </cell>
          <cell r="Y84">
            <v>0</v>
          </cell>
        </row>
        <row r="85">
          <cell r="A85" t="str">
            <v>GUMOTEX, akciová společnost</v>
          </cell>
          <cell r="B85">
            <v>0</v>
          </cell>
          <cell r="C85" t="str">
            <v>Mládežnická 3A</v>
          </cell>
          <cell r="D85">
            <v>69075</v>
          </cell>
          <cell r="E85" t="str">
            <v xml:space="preserve"> Břeclav</v>
          </cell>
          <cell r="F85" t="str">
            <v>Česká republika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str">
            <v>Ing. Jiří Kalužík</v>
          </cell>
          <cell r="N85" t="str">
            <v>předseda představenstva</v>
          </cell>
          <cell r="O85">
            <v>519314100</v>
          </cell>
          <cell r="P85">
            <v>0</v>
          </cell>
          <cell r="Q85">
            <v>519314101</v>
          </cell>
          <cell r="R85">
            <v>0</v>
          </cell>
          <cell r="S85" t="str">
            <v>Ing. Bohumil Onderka</v>
          </cell>
          <cell r="T85" t="str">
            <v>ekonomický ředitel</v>
          </cell>
          <cell r="U85">
            <v>519314100</v>
          </cell>
          <cell r="V85">
            <v>0</v>
          </cell>
          <cell r="W85">
            <v>0</v>
          </cell>
          <cell r="X85" t="str">
            <v>PPSMR</v>
          </cell>
          <cell r="Y85">
            <v>0</v>
          </cell>
        </row>
        <row r="86">
          <cell r="A86" t="str">
            <v>H.P.-World, s.r.o.</v>
          </cell>
          <cell r="B86">
            <v>0</v>
          </cell>
          <cell r="C86" t="str">
            <v>Riegrova 11</v>
          </cell>
          <cell r="D86">
            <v>77200</v>
          </cell>
          <cell r="E86" t="str">
            <v xml:space="preserve"> Olomouc</v>
          </cell>
          <cell r="F86" t="str">
            <v>Česká republika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str">
            <v>Mgr. Petr Heger</v>
          </cell>
          <cell r="N86" t="str">
            <v>jednatel</v>
          </cell>
          <cell r="O86">
            <v>585221400</v>
          </cell>
          <cell r="P86">
            <v>0</v>
          </cell>
          <cell r="Q86">
            <v>585220213</v>
          </cell>
          <cell r="R86" t="str">
            <v>hpworld@exchange.cz</v>
          </cell>
          <cell r="S86" t="str">
            <v>Ing. Oto Gücklhorn</v>
          </cell>
          <cell r="T86" t="str">
            <v>obchodní ředitel</v>
          </cell>
          <cell r="U86">
            <v>585221400</v>
          </cell>
          <cell r="V86">
            <v>0</v>
          </cell>
          <cell r="W86" t="str">
            <v>sales@exchange.cz</v>
          </cell>
          <cell r="X86" t="str">
            <v>NDM</v>
          </cell>
          <cell r="Y86">
            <v>0</v>
          </cell>
        </row>
        <row r="87">
          <cell r="A87" t="str">
            <v>Home Credit a.s.</v>
          </cell>
          <cell r="B87">
            <v>0</v>
          </cell>
          <cell r="C87" t="str">
            <v>Moravské náměstí 249/8</v>
          </cell>
          <cell r="D87">
            <v>60200</v>
          </cell>
          <cell r="E87" t="str">
            <v xml:space="preserve"> Brno</v>
          </cell>
          <cell r="F87" t="str">
            <v>Česká republika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str">
            <v>Ing. Jan Machaň</v>
          </cell>
          <cell r="N87" t="str">
            <v>ředitel sekce collections</v>
          </cell>
          <cell r="O87">
            <v>541598587</v>
          </cell>
          <cell r="P87">
            <v>0</v>
          </cell>
          <cell r="Q87">
            <v>541211893</v>
          </cell>
          <cell r="R87" t="str">
            <v>jmachan@homecredit.cz</v>
          </cell>
          <cell r="S87" t="str">
            <v>Miroslav Zborovský</v>
          </cell>
          <cell r="T87" t="str">
            <v>ředitel odboru klientského centra</v>
          </cell>
          <cell r="U87">
            <v>541598558</v>
          </cell>
          <cell r="V87">
            <v>0</v>
          </cell>
          <cell r="W87" t="str">
            <v>ZBOROVSKY@homecredit.cz</v>
          </cell>
          <cell r="X87" t="str">
            <v>NON</v>
          </cell>
          <cell r="Y87">
            <v>0</v>
          </cell>
        </row>
        <row r="88">
          <cell r="A88" t="str">
            <v>HSBC Bank plc-pobočka Praha</v>
          </cell>
          <cell r="B88" t="str">
            <v>659 97 212</v>
          </cell>
          <cell r="C88" t="str">
            <v>V Celnici 10</v>
          </cell>
          <cell r="D88">
            <v>11721</v>
          </cell>
          <cell r="E88" t="str">
            <v xml:space="preserve"> Praha 1</v>
          </cell>
          <cell r="F88" t="str">
            <v>Česká republika</v>
          </cell>
          <cell r="G88" t="str">
            <v>HSBC BANK PLC</v>
          </cell>
          <cell r="H88" t="str">
            <v>8 Canada Square</v>
          </cell>
          <cell r="I88" t="str">
            <v>E14 5 HQ</v>
          </cell>
          <cell r="J88" t="str">
            <v>Londýn</v>
          </cell>
          <cell r="K88" t="str">
            <v>Spojené království Velké Británie a Severního Irska</v>
          </cell>
          <cell r="L88">
            <v>0</v>
          </cell>
          <cell r="M88" t="str">
            <v>Ing. Jitka Kočárníková</v>
          </cell>
          <cell r="N88" t="str">
            <v>Local Compliance Officer</v>
          </cell>
          <cell r="O88">
            <v>225024517</v>
          </cell>
          <cell r="P88">
            <v>0</v>
          </cell>
          <cell r="Q88">
            <v>225024550</v>
          </cell>
          <cell r="R88" t="str">
            <v>Jitka.Kocarnikova@HSBC.com</v>
          </cell>
          <cell r="S88" t="str">
            <v>Mgr. Stanislava Hejnová</v>
          </cell>
          <cell r="T88" t="str">
            <v>Compliance Officer</v>
          </cell>
          <cell r="U88">
            <v>225024518</v>
          </cell>
          <cell r="V88">
            <v>0</v>
          </cell>
          <cell r="W88" t="str">
            <v>Stanislava.Hejnova@HSBC.com</v>
          </cell>
          <cell r="X88" t="str">
            <v>BNK</v>
          </cell>
          <cell r="Y88">
            <v>0</v>
          </cell>
        </row>
        <row r="89">
          <cell r="A89" t="str">
            <v>Hypoteční banka, a.s.</v>
          </cell>
          <cell r="B89" t="str">
            <v>135 84 324</v>
          </cell>
          <cell r="C89" t="str">
            <v>Radlická 333/150</v>
          </cell>
          <cell r="D89">
            <v>15057</v>
          </cell>
          <cell r="E89" t="str">
            <v xml:space="preserve"> Praha 5</v>
          </cell>
          <cell r="F89" t="str">
            <v>Česká republika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Ing. Jindřich Thon</v>
          </cell>
          <cell r="N89" t="str">
            <v>ŘO finančního řízení</v>
          </cell>
          <cell r="O89">
            <v>261122855</v>
          </cell>
          <cell r="P89">
            <v>0</v>
          </cell>
          <cell r="Q89">
            <v>261122855</v>
          </cell>
          <cell r="R89" t="str">
            <v>thon.jindrich@cmhb.cz</v>
          </cell>
          <cell r="S89" t="str">
            <v>Josef Jacík</v>
          </cell>
          <cell r="T89" t="str">
            <v>vedoucí odd. platebního styku</v>
          </cell>
          <cell r="U89">
            <v>261122794</v>
          </cell>
          <cell r="V89">
            <v>0</v>
          </cell>
          <cell r="W89" t="str">
            <v>jacik.josef@cmhb.cz</v>
          </cell>
          <cell r="X89" t="str">
            <v>BNK</v>
          </cell>
          <cell r="Y89">
            <v>0</v>
          </cell>
        </row>
        <row r="90">
          <cell r="A90" t="str">
            <v xml:space="preserve">Chequepoint, a.s. </v>
          </cell>
          <cell r="B90" t="str">
            <v>005 41 389</v>
          </cell>
          <cell r="C90" t="str">
            <v>Železná 483/2</v>
          </cell>
          <cell r="D90">
            <v>11000</v>
          </cell>
          <cell r="E90" t="str">
            <v xml:space="preserve"> Praha 1</v>
          </cell>
          <cell r="F90" t="str">
            <v>Česká republika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Ing. Tomáš Deml, MBA</v>
          </cell>
          <cell r="N90" t="str">
            <v>Výkonný ředitel</v>
          </cell>
          <cell r="O90">
            <v>224216202</v>
          </cell>
          <cell r="P90">
            <v>0</v>
          </cell>
          <cell r="Q90">
            <v>224224194</v>
          </cell>
          <cell r="R90" t="str">
            <v>Tomas.deml@chequepoint.cz</v>
          </cell>
          <cell r="S90" t="str">
            <v>Stanislav Peroutka</v>
          </cell>
          <cell r="T90" t="str">
            <v>Property and security manager</v>
          </cell>
          <cell r="U90">
            <v>224216202</v>
          </cell>
          <cell r="V90">
            <v>0</v>
          </cell>
          <cell r="W90" t="str">
            <v>Stanislav.peroutka@chequepoint.cz</v>
          </cell>
          <cell r="X90" t="str">
            <v>NDM</v>
          </cell>
          <cell r="Y90">
            <v>0</v>
          </cell>
        </row>
        <row r="91">
          <cell r="A91" t="str">
            <v>ICOM transport a.s.</v>
          </cell>
          <cell r="B91">
            <v>0</v>
          </cell>
          <cell r="C91" t="str">
            <v>Jiráskova 1424/78</v>
          </cell>
          <cell r="D91">
            <v>58732</v>
          </cell>
          <cell r="E91" t="str">
            <v xml:space="preserve"> Jihlava</v>
          </cell>
          <cell r="F91" t="str">
            <v>Česká republika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str">
            <v>Ing. Miroslav Petrů</v>
          </cell>
          <cell r="N91" t="str">
            <v xml:space="preserve"> asistent pro autobusovou dopravu</v>
          </cell>
          <cell r="O91">
            <v>602749916</v>
          </cell>
          <cell r="P91">
            <v>0</v>
          </cell>
          <cell r="Q91">
            <v>568606612</v>
          </cell>
          <cell r="R91" t="str">
            <v>petru@tradomad.cz</v>
          </cell>
          <cell r="S91" t="str">
            <v>Pavel Prachař</v>
          </cell>
          <cell r="T91" t="str">
            <v>asistent pro autobusovou dopravu</v>
          </cell>
          <cell r="U91">
            <v>602662514</v>
          </cell>
          <cell r="V91">
            <v>0</v>
          </cell>
          <cell r="W91" t="str">
            <v>prachar@incomtransport.cz</v>
          </cell>
          <cell r="X91" t="str">
            <v>EPMR</v>
          </cell>
          <cell r="Y91">
            <v>0</v>
          </cell>
        </row>
        <row r="92">
          <cell r="A92" t="str">
            <v>ING Bank N.V.</v>
          </cell>
          <cell r="B92" t="str">
            <v>492 79 866</v>
          </cell>
          <cell r="C92" t="str">
            <v xml:space="preserve">Českomoravská 2420/15 </v>
          </cell>
          <cell r="D92">
            <v>19000</v>
          </cell>
          <cell r="E92" t="str">
            <v xml:space="preserve"> Praha 9</v>
          </cell>
          <cell r="F92" t="str">
            <v>Česká republika</v>
          </cell>
          <cell r="G92" t="str">
            <v>ING Bank N.V.</v>
          </cell>
          <cell r="H92" t="str">
            <v>Bijlmerplein 888</v>
          </cell>
          <cell r="I92" t="str">
            <v>1102MG</v>
          </cell>
          <cell r="J92" t="str">
            <v>Amsterdam</v>
          </cell>
          <cell r="K92" t="str">
            <v>Nizozemské království</v>
          </cell>
          <cell r="L92" t="str">
            <v>Registrační číslo: 33031431</v>
          </cell>
          <cell r="M92" t="str">
            <v>Jan Müller</v>
          </cell>
          <cell r="N92" t="str">
            <v>Head of Compliance</v>
          </cell>
          <cell r="O92">
            <v>257474174</v>
          </cell>
          <cell r="P92">
            <v>0</v>
          </cell>
          <cell r="Q92">
            <v>257474582</v>
          </cell>
          <cell r="R92" t="str">
            <v>jan.muller@ing.cz</v>
          </cell>
          <cell r="S92" t="str">
            <v>Pavel Kovařík</v>
          </cell>
          <cell r="T92" t="str">
            <v>Head of Legal Deparment</v>
          </cell>
          <cell r="U92">
            <v>257474282</v>
          </cell>
          <cell r="V92">
            <v>0</v>
          </cell>
          <cell r="W92" t="str">
            <v>pavel.kovarik@ingbank.com</v>
          </cell>
          <cell r="X92" t="str">
            <v>BNK</v>
          </cell>
          <cell r="Y92">
            <v>0</v>
          </cell>
        </row>
        <row r="93">
          <cell r="A93" t="str">
            <v>Ing. Zdenko Janoško</v>
          </cell>
          <cell r="B93">
            <v>0</v>
          </cell>
          <cell r="C93" t="str">
            <v>K Hájku 310/16</v>
          </cell>
          <cell r="D93">
            <v>72527</v>
          </cell>
          <cell r="E93" t="str">
            <v xml:space="preserve"> Ostrava</v>
          </cell>
          <cell r="F93" t="str">
            <v>Česká republika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str">
            <v>Ing. Zdenko Janoško</v>
          </cell>
          <cell r="N93">
            <v>0</v>
          </cell>
          <cell r="O93">
            <v>725657353</v>
          </cell>
          <cell r="P93">
            <v>0</v>
          </cell>
          <cell r="Q93">
            <v>597579163</v>
          </cell>
          <cell r="R93" t="str">
            <v>z.janosko@ekka.cz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 t="str">
            <v>PSMR</v>
          </cell>
          <cell r="Y93">
            <v>0</v>
          </cell>
        </row>
        <row r="94">
          <cell r="A94" t="str">
            <v>Intercash, s.r.o.</v>
          </cell>
          <cell r="B94">
            <v>0</v>
          </cell>
          <cell r="C94" t="str">
            <v>Palackého 15</v>
          </cell>
          <cell r="D94">
            <v>11000</v>
          </cell>
          <cell r="E94" t="str">
            <v xml:space="preserve"> Praha 1</v>
          </cell>
          <cell r="F94" t="str">
            <v>Česká republika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str">
            <v>Bc. Marek Nácovský</v>
          </cell>
          <cell r="N94" t="str">
            <v>jednatel</v>
          </cell>
          <cell r="O94">
            <v>603884411</v>
          </cell>
          <cell r="P94">
            <v>0</v>
          </cell>
          <cell r="Q94">
            <v>224949209</v>
          </cell>
          <cell r="R94" t="str">
            <v>mnacovsky@interchange.cz</v>
          </cell>
          <cell r="S94" t="str">
            <v>Renáta Bínová</v>
          </cell>
          <cell r="T94">
            <v>0</v>
          </cell>
          <cell r="U94">
            <v>234711712</v>
          </cell>
          <cell r="V94">
            <v>0</v>
          </cell>
          <cell r="W94" t="str">
            <v>rbinova@intercash.cz</v>
          </cell>
          <cell r="X94" t="str">
            <v>NDM</v>
          </cell>
          <cell r="Y94">
            <v>0</v>
          </cell>
        </row>
        <row r="95">
          <cell r="A95" t="str">
            <v>J &amp; T Banka, a.s.</v>
          </cell>
          <cell r="B95" t="str">
            <v>471 15 378</v>
          </cell>
          <cell r="C95" t="str">
            <v>Pobřežní 14</v>
          </cell>
          <cell r="D95">
            <v>18600</v>
          </cell>
          <cell r="E95" t="str">
            <v xml:space="preserve"> Praha 8</v>
          </cell>
          <cell r="F95" t="str">
            <v>Česká republika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str">
            <v>JUDr. Ing. Jozef Spišiak</v>
          </cell>
          <cell r="N95" t="str">
            <v>člen představenstva</v>
          </cell>
          <cell r="O95">
            <v>221710111</v>
          </cell>
          <cell r="P95">
            <v>0</v>
          </cell>
          <cell r="Q95">
            <v>221710211</v>
          </cell>
          <cell r="R95" t="str">
            <v>spišiak@jtbank.cz</v>
          </cell>
          <cell r="S95" t="str">
            <v>Mgr. Milan Jordán</v>
          </cell>
          <cell r="T95" t="str">
            <v>odbor právní</v>
          </cell>
          <cell r="U95">
            <v>221710176</v>
          </cell>
          <cell r="V95">
            <v>0</v>
          </cell>
          <cell r="W95" t="str">
            <v>jordan@jtbank.cz</v>
          </cell>
          <cell r="X95" t="str">
            <v>BNK</v>
          </cell>
          <cell r="Y95">
            <v>0</v>
          </cell>
        </row>
        <row r="96">
          <cell r="A96" t="str">
            <v>Karel Housa - HOUSACAR</v>
          </cell>
          <cell r="B96">
            <v>0</v>
          </cell>
          <cell r="C96" t="str">
            <v>Paseky 528</v>
          </cell>
          <cell r="D96">
            <v>76311</v>
          </cell>
          <cell r="E96" t="str">
            <v xml:space="preserve"> 763 11n Zlín - Želechovice</v>
          </cell>
          <cell r="F96" t="str">
            <v>Česká republika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>Karel Housa starší</v>
          </cell>
          <cell r="N96" t="str">
            <v>majitel</v>
          </cell>
          <cell r="O96">
            <v>731525555</v>
          </cell>
          <cell r="P96">
            <v>0</v>
          </cell>
          <cell r="Q96">
            <v>577901313</v>
          </cell>
          <cell r="R96">
            <v>0</v>
          </cell>
          <cell r="S96" t="str">
            <v>Karel Housa mladší</v>
          </cell>
          <cell r="T96" t="str">
            <v>provozní technik</v>
          </cell>
          <cell r="U96">
            <v>731525557</v>
          </cell>
          <cell r="V96">
            <v>0</v>
          </cell>
          <cell r="W96" t="str">
            <v>servis@housa.cz</v>
          </cell>
          <cell r="X96" t="str">
            <v>EPMR</v>
          </cell>
          <cell r="Y96">
            <v>0</v>
          </cell>
        </row>
        <row r="97">
          <cell r="A97" t="str">
            <v>Komerční banka, a.s.</v>
          </cell>
          <cell r="B97" t="str">
            <v>453 17 054</v>
          </cell>
          <cell r="C97" t="str">
            <v>Na Příkopě 33/969</v>
          </cell>
          <cell r="D97">
            <v>11407</v>
          </cell>
          <cell r="E97" t="str">
            <v xml:space="preserve"> Praha 1</v>
          </cell>
          <cell r="F97" t="str">
            <v>Česká republika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Mgr. Martin Křivda</v>
          </cell>
          <cell r="N97" t="str">
            <v>Head of Litigations</v>
          </cell>
          <cell r="O97">
            <v>955538023</v>
          </cell>
          <cell r="P97">
            <v>0</v>
          </cell>
          <cell r="Q97">
            <v>0</v>
          </cell>
          <cell r="R97" t="str">
            <v>martin_krivda@kb.cz</v>
          </cell>
          <cell r="S97" t="str">
            <v xml:space="preserve">Mgr. Martin Berdych 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 t="str">
            <v>BNK</v>
          </cell>
          <cell r="Y97" t="str">
            <v>Kovandová tel. 955 538 016</v>
          </cell>
        </row>
        <row r="98">
          <cell r="A98" t="str">
            <v>Koordinátor ODIS s.r.o.</v>
          </cell>
          <cell r="B98">
            <v>0</v>
          </cell>
          <cell r="C98" t="str">
            <v>Na Hradbách 16/1440</v>
          </cell>
          <cell r="D98">
            <v>70200</v>
          </cell>
          <cell r="E98" t="str">
            <v xml:space="preserve"> Ostrava-Moravská Ostrava</v>
          </cell>
          <cell r="F98" t="str">
            <v>Česká republika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str">
            <v>Ing. Aleš Stejskal</v>
          </cell>
          <cell r="N98" t="str">
            <v>jednatel společnosti</v>
          </cell>
          <cell r="O98">
            <v>596116308</v>
          </cell>
          <cell r="P98">
            <v>0</v>
          </cell>
          <cell r="Q98">
            <v>596116331</v>
          </cell>
          <cell r="R98" t="str">
            <v>ales.stejskal@kodis.cz</v>
          </cell>
          <cell r="S98" t="str">
            <v>Ing. Michal Scholz</v>
          </cell>
          <cell r="T98" t="str">
            <v>jednatel společnosti</v>
          </cell>
          <cell r="U98">
            <v>596116308</v>
          </cell>
          <cell r="V98">
            <v>0</v>
          </cell>
          <cell r="W98" t="str">
            <v>michal.scholz@kodis.cz</v>
          </cell>
          <cell r="X98" t="str">
            <v>EPMR</v>
          </cell>
          <cell r="Y98">
            <v>0</v>
          </cell>
        </row>
        <row r="99">
          <cell r="A99" t="str">
            <v>Kroměřížské technické služby, s.r.o.</v>
          </cell>
          <cell r="B99">
            <v>0</v>
          </cell>
          <cell r="C99" t="str">
            <v>Kaplanova 2959</v>
          </cell>
          <cell r="D99">
            <v>76701</v>
          </cell>
          <cell r="E99" t="str">
            <v xml:space="preserve"> 767 0 1 Kroměříž</v>
          </cell>
          <cell r="F99" t="str">
            <v>Česká republika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str">
            <v>Ing. Josef Illa</v>
          </cell>
          <cell r="N99" t="str">
            <v>náměstek</v>
          </cell>
          <cell r="O99">
            <v>573340153</v>
          </cell>
          <cell r="P99">
            <v>0</v>
          </cell>
          <cell r="Q99">
            <v>573340153</v>
          </cell>
          <cell r="R99" t="str">
            <v>illa@kmts.cz</v>
          </cell>
          <cell r="S99" t="str">
            <v>Ing. Tomáš Szabo</v>
          </cell>
          <cell r="T99" t="str">
            <v>vedoucí provozu MHD</v>
          </cell>
          <cell r="U99">
            <v>573337317</v>
          </cell>
          <cell r="V99">
            <v>0</v>
          </cell>
          <cell r="W99" t="str">
            <v>mhd.kmts.cz</v>
          </cell>
          <cell r="X99" t="str">
            <v>EPMR</v>
          </cell>
          <cell r="Y99">
            <v>0</v>
          </cell>
        </row>
        <row r="100">
          <cell r="A100" t="str">
            <v>Kubík a.s.</v>
          </cell>
          <cell r="B100">
            <v>0</v>
          </cell>
          <cell r="C100" t="str">
            <v>U Prašné brány 1090/2</v>
          </cell>
          <cell r="D100">
            <v>11121</v>
          </cell>
          <cell r="E100" t="str">
            <v xml:space="preserve"> Praha 1</v>
          </cell>
          <cell r="F100" t="str">
            <v>Česká republika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str">
            <v>Ing. Pavel Maršálek</v>
          </cell>
          <cell r="N100" t="str">
            <v>ekonomický ředitel</v>
          </cell>
          <cell r="O100">
            <v>461613441</v>
          </cell>
          <cell r="P100">
            <v>0</v>
          </cell>
          <cell r="Q100">
            <v>0</v>
          </cell>
          <cell r="R100" t="str">
            <v>marsalek@kubik.cz</v>
          </cell>
          <cell r="S100" t="str">
            <v>Mgr. Aleš Velc</v>
          </cell>
          <cell r="T100" t="str">
            <v>právník</v>
          </cell>
          <cell r="U100">
            <v>461618666</v>
          </cell>
          <cell r="V100">
            <v>0</v>
          </cell>
          <cell r="W100" t="str">
            <v>alesvelc@lit.cz</v>
          </cell>
          <cell r="X100" t="str">
            <v>PSMR</v>
          </cell>
          <cell r="Y100">
            <v>0</v>
          </cell>
        </row>
        <row r="101">
          <cell r="A101" t="str">
            <v>LIGNETA autobusy s.r.o.</v>
          </cell>
          <cell r="B101">
            <v>0</v>
          </cell>
          <cell r="C101" t="str">
            <v>Plzeňská 12</v>
          </cell>
          <cell r="D101">
            <v>36401</v>
          </cell>
          <cell r="E101" t="str">
            <v xml:space="preserve"> Toužim</v>
          </cell>
          <cell r="F101" t="str">
            <v>Česká republika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str">
            <v>Petr Schmid</v>
          </cell>
          <cell r="N101" t="str">
            <v>jednatel</v>
          </cell>
          <cell r="O101">
            <v>352666995</v>
          </cell>
          <cell r="P101">
            <v>0</v>
          </cell>
          <cell r="Q101">
            <v>352666995</v>
          </cell>
          <cell r="R101" t="str">
            <v>ligneta@ligneta.cz</v>
          </cell>
          <cell r="S101" t="str">
            <v>Mgr. René Roubík</v>
          </cell>
          <cell r="T101" t="str">
            <v>obchodní ředitel</v>
          </cell>
          <cell r="U101">
            <v>352666994</v>
          </cell>
          <cell r="V101">
            <v>0</v>
          </cell>
          <cell r="W101" t="str">
            <v>roubik@ligneta.cz</v>
          </cell>
          <cell r="X101" t="str">
            <v>EPMR</v>
          </cell>
          <cell r="Y101">
            <v>0</v>
          </cell>
        </row>
        <row r="102">
          <cell r="A102" t="str">
            <v>MANUM s.r.o.</v>
          </cell>
          <cell r="B102">
            <v>0</v>
          </cell>
          <cell r="C102" t="str">
            <v>Vyšehradská 320/49</v>
          </cell>
          <cell r="D102">
            <v>12800</v>
          </cell>
          <cell r="E102" t="str">
            <v xml:space="preserve"> Praha 1</v>
          </cell>
          <cell r="F102" t="str">
            <v>Česká republika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str">
            <v>Bc. Marek Lánský</v>
          </cell>
          <cell r="N102" t="str">
            <v>jednatel</v>
          </cell>
          <cell r="O102">
            <v>221979346</v>
          </cell>
          <cell r="P102">
            <v>0</v>
          </cell>
          <cell r="Q102">
            <v>0</v>
          </cell>
          <cell r="R102" t="str">
            <v>lanskym@manum.cz</v>
          </cell>
          <cell r="S102" t="str">
            <v>Petra Balíková</v>
          </cell>
          <cell r="T102" t="str">
            <v>obchodní manager</v>
          </cell>
          <cell r="U102">
            <v>221979346</v>
          </cell>
          <cell r="V102">
            <v>0</v>
          </cell>
          <cell r="W102" t="str">
            <v>petra.balikova@manum.cz</v>
          </cell>
          <cell r="X102" t="str">
            <v>PSMR</v>
          </cell>
          <cell r="Y102">
            <v>0</v>
          </cell>
        </row>
        <row r="103">
          <cell r="A103" t="str">
            <v>mBank S.A., organizační složka</v>
          </cell>
          <cell r="B103" t="str">
            <v>279 43 445</v>
          </cell>
          <cell r="C103" t="str">
            <v>Sokolovská 668/136d</v>
          </cell>
          <cell r="D103">
            <v>18600</v>
          </cell>
          <cell r="E103" t="str">
            <v xml:space="preserve"> Praha 8 Karlín</v>
          </cell>
          <cell r="F103" t="str">
            <v>Česká republika</v>
          </cell>
          <cell r="G103" t="str">
            <v>mBank S.A.</v>
          </cell>
          <cell r="H103" t="str">
            <v>Senatorska 18</v>
          </cell>
          <cell r="I103" t="str">
            <v>00 950</v>
          </cell>
          <cell r="J103" t="str">
            <v>Warszawa</v>
          </cell>
          <cell r="K103" t="str">
            <v>Polská republika</v>
          </cell>
          <cell r="L103">
            <v>0</v>
          </cell>
          <cell r="M103" t="str">
            <v>Ondřej Novotný</v>
          </cell>
          <cell r="N103" t="str">
            <v>právník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 t="str">
            <v>Bc. Tomáš Firla</v>
          </cell>
          <cell r="T103">
            <v>0</v>
          </cell>
          <cell r="U103">
            <v>221854146</v>
          </cell>
          <cell r="V103">
            <v>0</v>
          </cell>
          <cell r="W103" t="str">
            <v>tomas.firla@mbank.cz</v>
          </cell>
          <cell r="X103" t="str">
            <v>BNK</v>
          </cell>
          <cell r="Y103" t="str">
            <v>dříve BRE Bank S.A., organizační složka podniku</v>
          </cell>
        </row>
        <row r="104">
          <cell r="A104" t="str">
            <v>Městský dopravní podnik Opava, a.s.</v>
          </cell>
          <cell r="B104">
            <v>0</v>
          </cell>
          <cell r="C104" t="str">
            <v>Bílovecká 98</v>
          </cell>
          <cell r="D104">
            <v>74706</v>
          </cell>
          <cell r="E104" t="str">
            <v xml:space="preserve"> Opava</v>
          </cell>
          <cell r="F104" t="str">
            <v>Česká republika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str">
            <v>Ing. Hynek Voitek</v>
          </cell>
          <cell r="N104" t="str">
            <v>ředitel společnosti</v>
          </cell>
          <cell r="O104">
            <v>553759052</v>
          </cell>
          <cell r="P104">
            <v>0</v>
          </cell>
          <cell r="Q104">
            <v>553624928</v>
          </cell>
          <cell r="R104" t="str">
            <v>reditel@mdpo.cz</v>
          </cell>
          <cell r="S104" t="str">
            <v>Ing. Martina Peťovská</v>
          </cell>
          <cell r="T104" t="str">
            <v>obchodně ekonom.náměstek</v>
          </cell>
          <cell r="U104">
            <v>553759053</v>
          </cell>
          <cell r="V104">
            <v>0</v>
          </cell>
          <cell r="W104" t="str">
            <v>oen@mdpo.cz</v>
          </cell>
          <cell r="X104" t="str">
            <v>EPMR</v>
          </cell>
          <cell r="Y104">
            <v>0</v>
          </cell>
        </row>
        <row r="105">
          <cell r="A105" t="str">
            <v>Metropolitní spořitelní družstvo</v>
          </cell>
          <cell r="B105">
            <v>0</v>
          </cell>
          <cell r="C105" t="str">
            <v>Jezuitská 14/13</v>
          </cell>
          <cell r="D105">
            <v>60200</v>
          </cell>
          <cell r="E105" t="str">
            <v xml:space="preserve"> Brno</v>
          </cell>
          <cell r="F105" t="str">
            <v>Česká republika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str">
            <v>Ing. Petr Jánský</v>
          </cell>
          <cell r="N105" t="str">
            <v>předseda představenstva</v>
          </cell>
          <cell r="O105">
            <v>724155705</v>
          </cell>
          <cell r="P105">
            <v>0</v>
          </cell>
          <cell r="Q105">
            <v>222940714</v>
          </cell>
          <cell r="R105" t="str">
            <v>petr.jansky@metunion.eu</v>
          </cell>
          <cell r="S105" t="str">
            <v>Ing. Jan Zavřel, CSc.</v>
          </cell>
          <cell r="T105" t="str">
            <v>člen představenstva</v>
          </cell>
          <cell r="U105">
            <v>602860515</v>
          </cell>
          <cell r="V105">
            <v>0</v>
          </cell>
          <cell r="W105" t="str">
            <v>jan.zavrel@metunion.eu</v>
          </cell>
          <cell r="X105" t="str">
            <v>DZ</v>
          </cell>
          <cell r="Y105">
            <v>0</v>
          </cell>
        </row>
        <row r="106">
          <cell r="A106" t="str">
            <v>Modrá pyramida stavební spořitelna , a.s.</v>
          </cell>
          <cell r="B106" t="str">
            <v>601 92 852</v>
          </cell>
          <cell r="C106" t="str">
            <v>Bělehradská 128/222</v>
          </cell>
          <cell r="D106">
            <v>12021</v>
          </cell>
          <cell r="E106" t="str">
            <v xml:space="preserve"> Praha 2</v>
          </cell>
          <cell r="F106" t="str">
            <v>Česká republika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str">
            <v>Mgr. Linda Faměrová</v>
          </cell>
          <cell r="N106" t="str">
            <v>právník společnosti</v>
          </cell>
          <cell r="O106">
            <v>222824296</v>
          </cell>
          <cell r="P106">
            <v>0</v>
          </cell>
          <cell r="Q106">
            <v>222824258</v>
          </cell>
          <cell r="R106" t="str">
            <v>linda.famerova@mpss.cz</v>
          </cell>
          <cell r="S106" t="str">
            <v>JUDr. Josef Květoň</v>
          </cell>
          <cell r="T106" t="str">
            <v>vedoucí právního oddělení</v>
          </cell>
          <cell r="U106">
            <v>222824398</v>
          </cell>
          <cell r="V106">
            <v>0</v>
          </cell>
          <cell r="W106" t="str">
            <v>josef.kveton@mpss.cz</v>
          </cell>
          <cell r="X106" t="str">
            <v>BNK</v>
          </cell>
          <cell r="Y106">
            <v>0</v>
          </cell>
        </row>
        <row r="107">
          <cell r="A107" t="str">
            <v>Moravský Peněžní Ústav - spořitelní družstvo</v>
          </cell>
          <cell r="B107" t="str">
            <v>253 07 835</v>
          </cell>
          <cell r="C107" t="str">
            <v>Senovážné nám. 1375/19</v>
          </cell>
          <cell r="D107">
            <v>11000</v>
          </cell>
          <cell r="E107" t="str">
            <v xml:space="preserve"> Praha 1</v>
          </cell>
          <cell r="F107" t="str">
            <v>Česká republika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str">
            <v>Ing. Martin Sklenařík</v>
          </cell>
          <cell r="N107" t="str">
            <v>pracovní odboru Compliance</v>
          </cell>
          <cell r="O107">
            <v>577004020</v>
          </cell>
          <cell r="P107">
            <v>0</v>
          </cell>
          <cell r="Q107">
            <v>577983157</v>
          </cell>
          <cell r="R107" t="str">
            <v>martin.sklenarik@mpu.cz</v>
          </cell>
          <cell r="S107" t="str">
            <v>Ing. Dana Hübnerová</v>
          </cell>
          <cell r="T107" t="str">
            <v>manažer odboru vnitřní audit</v>
          </cell>
          <cell r="U107">
            <v>577004049</v>
          </cell>
          <cell r="V107">
            <v>0</v>
          </cell>
          <cell r="W107" t="str">
            <v>dana.hubnerova@mpu.cz</v>
          </cell>
          <cell r="X107" t="str">
            <v>DZ</v>
          </cell>
          <cell r="Y107">
            <v>0</v>
          </cell>
        </row>
        <row r="108">
          <cell r="A108" t="str">
            <v>N 59, a.s.</v>
          </cell>
          <cell r="B108">
            <v>0</v>
          </cell>
          <cell r="C108" t="str">
            <v>Americká 1162/70</v>
          </cell>
          <cell r="D108">
            <v>30150</v>
          </cell>
          <cell r="E108" t="str">
            <v xml:space="preserve"> Plzeň</v>
          </cell>
          <cell r="F108" t="str">
            <v>Česká republika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str">
            <v>Pavel Vyleta</v>
          </cell>
          <cell r="N108" t="str">
            <v>obchodní ředitel</v>
          </cell>
          <cell r="O108">
            <v>377221273</v>
          </cell>
          <cell r="P108">
            <v>0</v>
          </cell>
          <cell r="Q108">
            <v>377221273</v>
          </cell>
          <cell r="R108" t="str">
            <v>vyleta@n59.cz</v>
          </cell>
          <cell r="S108" t="str">
            <v>Bohumil Kámen</v>
          </cell>
          <cell r="T108" t="str">
            <v>předseda představenstva</v>
          </cell>
          <cell r="U108">
            <v>377221273</v>
          </cell>
          <cell r="V108">
            <v>0</v>
          </cell>
          <cell r="W108" t="str">
            <v>kamen@n59.cz</v>
          </cell>
          <cell r="X108" t="str">
            <v>NDM</v>
          </cell>
          <cell r="Y108">
            <v>0</v>
          </cell>
        </row>
        <row r="109">
          <cell r="A109" t="str">
            <v>Oberbank AG pobočka Česká republika</v>
          </cell>
          <cell r="B109" t="str">
            <v>260 80 222</v>
          </cell>
          <cell r="C109" t="str">
            <v>nám. Přemysla Otakara II. čp.3</v>
          </cell>
          <cell r="D109">
            <v>37001</v>
          </cell>
          <cell r="E109" t="str">
            <v xml:space="preserve"> České Budějovice</v>
          </cell>
          <cell r="F109" t="str">
            <v>Česká republika</v>
          </cell>
          <cell r="G109" t="str">
            <v>Oberbank AG</v>
          </cell>
          <cell r="H109" t="str">
            <v>Untere Donaulände 28</v>
          </cell>
          <cell r="I109" t="str">
            <v>A 4020</v>
          </cell>
          <cell r="J109" t="str">
            <v>Linz</v>
          </cell>
          <cell r="K109" t="str">
            <v>Rakouská republika</v>
          </cell>
          <cell r="L109" t="str">
            <v>zapsán v knize firem vedené Zemským soudem Linz pod číslem FN 79063 w</v>
          </cell>
          <cell r="M109" t="str">
            <v>Daniel Fischer</v>
          </cell>
          <cell r="N109">
            <v>0</v>
          </cell>
          <cell r="O109">
            <v>386710202</v>
          </cell>
          <cell r="P109">
            <v>606640615</v>
          </cell>
          <cell r="Q109">
            <v>386356747</v>
          </cell>
          <cell r="R109" t="str">
            <v>daniel.fischer@oberbank.at</v>
          </cell>
          <cell r="S109" t="str">
            <v>Petra Kramárová</v>
          </cell>
          <cell r="T109">
            <v>0</v>
          </cell>
          <cell r="U109">
            <v>386716303</v>
          </cell>
          <cell r="V109">
            <v>0</v>
          </cell>
          <cell r="W109" t="str">
            <v>petra.kramarova@smw.cz</v>
          </cell>
          <cell r="X109" t="str">
            <v>BNK</v>
          </cell>
          <cell r="Y109">
            <v>0</v>
          </cell>
        </row>
        <row r="110">
          <cell r="A110" t="str">
            <v>Okresní autobusová doprava Kolín, s.r.o.</v>
          </cell>
          <cell r="B110">
            <v>0</v>
          </cell>
          <cell r="C110" t="str">
            <v>Polepská 4</v>
          </cell>
          <cell r="D110">
            <v>28000</v>
          </cell>
          <cell r="E110" t="str">
            <v xml:space="preserve"> Kolín</v>
          </cell>
          <cell r="F110" t="str">
            <v>Česká republika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Ing. Alois Koutek</v>
          </cell>
          <cell r="N110" t="str">
            <v>jednatel</v>
          </cell>
          <cell r="O110">
            <v>321717028</v>
          </cell>
          <cell r="P110">
            <v>0</v>
          </cell>
          <cell r="Q110">
            <v>321717026</v>
          </cell>
          <cell r="R110" t="str">
            <v>koutek@csap.cz</v>
          </cell>
          <cell r="S110" t="str">
            <v>Ing. Alois Koutek</v>
          </cell>
          <cell r="T110" t="str">
            <v>jednatel</v>
          </cell>
          <cell r="U110">
            <v>325513240</v>
          </cell>
          <cell r="V110">
            <v>0</v>
          </cell>
          <cell r="W110" t="str">
            <v>koutek@csap.cz</v>
          </cell>
          <cell r="X110" t="str">
            <v>EPMR</v>
          </cell>
          <cell r="Y110">
            <v>0</v>
          </cell>
        </row>
        <row r="111">
          <cell r="A111" t="str">
            <v>ORI s.r.o.</v>
          </cell>
          <cell r="B111">
            <v>0</v>
          </cell>
          <cell r="C111" t="str">
            <v>Borského 989/1</v>
          </cell>
          <cell r="D111">
            <v>15200</v>
          </cell>
          <cell r="E111" t="str">
            <v xml:space="preserve"> PrBarrandov</v>
          </cell>
          <cell r="F111" t="str">
            <v>Česká republika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Ing. Vladimír Jílek</v>
          </cell>
          <cell r="N111" t="str">
            <v>jednatel</v>
          </cell>
          <cell r="O111">
            <v>602426276</v>
          </cell>
          <cell r="P111">
            <v>0</v>
          </cell>
          <cell r="Q111">
            <v>371523777</v>
          </cell>
          <cell r="R111" t="str">
            <v xml:space="preserve">  -</v>
          </cell>
          <cell r="S111" t="str">
            <v>Ing. Miloslav Bártík</v>
          </cell>
          <cell r="T111" t="str">
            <v>jednatel</v>
          </cell>
          <cell r="U111">
            <v>602426275</v>
          </cell>
          <cell r="V111">
            <v>0</v>
          </cell>
          <cell r="W111">
            <v>0</v>
          </cell>
          <cell r="X111" t="str">
            <v>NDM</v>
          </cell>
          <cell r="Y111">
            <v>0</v>
          </cell>
        </row>
        <row r="112">
          <cell r="A112" t="str">
            <v>OSNADO spol. s r.o.</v>
          </cell>
          <cell r="B112">
            <v>0</v>
          </cell>
          <cell r="C112" t="str">
            <v>Nádražní 501</v>
          </cell>
          <cell r="D112">
            <v>54224</v>
          </cell>
          <cell r="E112" t="str">
            <v xml:space="preserve"> Svoboda nad Úpou</v>
          </cell>
          <cell r="F112" t="str">
            <v>Česká republika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str">
            <v>Soňa Kotlářová</v>
          </cell>
          <cell r="N112" t="str">
            <v>finanční ředitelka</v>
          </cell>
          <cell r="O112">
            <v>499404772</v>
          </cell>
          <cell r="P112">
            <v>0</v>
          </cell>
          <cell r="Q112">
            <v>499404785</v>
          </cell>
          <cell r="R112" t="str">
            <v>kotlarova@osnado.cz</v>
          </cell>
          <cell r="S112" t="str">
            <v>Ing. Milan Kovář</v>
          </cell>
          <cell r="T112" t="str">
            <v>ředitel společnosti</v>
          </cell>
          <cell r="U112">
            <v>499404767</v>
          </cell>
          <cell r="V112">
            <v>0</v>
          </cell>
          <cell r="W112" t="str">
            <v>kovar@osnado.cz</v>
          </cell>
          <cell r="X112" t="str">
            <v>EPMR</v>
          </cell>
          <cell r="Y112">
            <v>0</v>
          </cell>
        </row>
        <row r="113">
          <cell r="A113" t="str">
            <v>PDW Group s.r.o.</v>
          </cell>
          <cell r="B113">
            <v>0</v>
          </cell>
          <cell r="C113" t="str">
            <v>Lípová 20/1444</v>
          </cell>
          <cell r="D113">
            <v>12000</v>
          </cell>
          <cell r="E113" t="str">
            <v xml:space="preserve"> Praha 2</v>
          </cell>
          <cell r="F113" t="str">
            <v>Česká republika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Mgr. Marina Gorodnova</v>
          </cell>
          <cell r="N113" t="str">
            <v>jednatel</v>
          </cell>
          <cell r="O113">
            <v>234099533</v>
          </cell>
          <cell r="P113">
            <v>0</v>
          </cell>
          <cell r="Q113">
            <v>0</v>
          </cell>
          <cell r="R113" t="str">
            <v>mgorodnova@pd-web.eu</v>
          </cell>
          <cell r="S113" t="str">
            <v>Mgr. Hanna Mikulich</v>
          </cell>
          <cell r="T113">
            <v>0</v>
          </cell>
          <cell r="U113">
            <v>234099540</v>
          </cell>
          <cell r="V113">
            <v>0</v>
          </cell>
          <cell r="W113" t="str">
            <v>hmikulich@pd-web.eu</v>
          </cell>
          <cell r="X113" t="str">
            <v>PSMR</v>
          </cell>
          <cell r="Y113">
            <v>0</v>
          </cell>
        </row>
        <row r="114">
          <cell r="A114" t="str">
            <v>Peněžní dům, spořitelní družstvo</v>
          </cell>
          <cell r="B114" t="str">
            <v>645 08 889</v>
          </cell>
          <cell r="C114" t="str">
            <v>Havlíčkova 1221</v>
          </cell>
          <cell r="D114">
            <v>68601</v>
          </cell>
          <cell r="E114" t="str">
            <v xml:space="preserve"> Uherské Hradiště </v>
          </cell>
          <cell r="F114" t="str">
            <v>Česká republika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Stanislav Juriga</v>
          </cell>
          <cell r="N114" t="str">
            <v>předseda představenstva</v>
          </cell>
          <cell r="O114">
            <v>572545771</v>
          </cell>
          <cell r="P114">
            <v>0</v>
          </cell>
          <cell r="Q114">
            <v>572545199</v>
          </cell>
          <cell r="R114" t="str">
            <v>kovostal@pvtnet.cz</v>
          </cell>
          <cell r="S114" t="str">
            <v>Ing. Helena Dobešová</v>
          </cell>
          <cell r="T114" t="str">
            <v>ředitelka</v>
          </cell>
          <cell r="U114">
            <v>572553132</v>
          </cell>
          <cell r="V114">
            <v>0</v>
          </cell>
          <cell r="W114" t="str">
            <v>pssd@pssd.cz</v>
          </cell>
          <cell r="X114" t="str">
            <v>DZ</v>
          </cell>
          <cell r="Y114">
            <v>0</v>
          </cell>
        </row>
        <row r="115">
          <cell r="A115" t="str">
            <v>PES - Peněžní expresní service, s.r.o.</v>
          </cell>
          <cell r="B115">
            <v>0</v>
          </cell>
          <cell r="C115" t="str">
            <v>Vodičkova 791/41,112 09 Praha 1</v>
          </cell>
          <cell r="D115">
            <v>11209</v>
          </cell>
          <cell r="E115" t="str">
            <v>Praha 1</v>
          </cell>
          <cell r="F115" t="str">
            <v>Česká republika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Sonia Broučková</v>
          </cell>
          <cell r="N115" t="str">
            <v xml:space="preserve">jednatel </v>
          </cell>
          <cell r="O115">
            <v>224222958</v>
          </cell>
          <cell r="P115">
            <v>0</v>
          </cell>
          <cell r="Q115">
            <v>224222937</v>
          </cell>
          <cell r="R115" t="str">
            <v>brouckova@moneytransfer.cz</v>
          </cell>
          <cell r="S115" t="str">
            <v>Filip Tlustý</v>
          </cell>
          <cell r="T115" t="str">
            <v>ředitel obchodního úseku</v>
          </cell>
          <cell r="U115">
            <v>224216956</v>
          </cell>
          <cell r="V115">
            <v>0</v>
          </cell>
          <cell r="W115" t="str">
            <v>tlusty@moneytransfer.cz</v>
          </cell>
          <cell r="X115" t="str">
            <v>PSMR</v>
          </cell>
          <cell r="Y115">
            <v>0</v>
          </cell>
        </row>
        <row r="116">
          <cell r="A116" t="str">
            <v>Plzeňské městské dopravní podniky, a.s.</v>
          </cell>
          <cell r="B116">
            <v>0</v>
          </cell>
          <cell r="C116" t="str">
            <v>Denisovo nábř. 920/12</v>
          </cell>
          <cell r="D116" t="str">
            <v>Plzeň</v>
          </cell>
          <cell r="E116" t="str">
            <v xml:space="preserve"> Plzeň 303 23</v>
          </cell>
          <cell r="F116" t="str">
            <v>Česká republika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>Ing. Aleš Klíč</v>
          </cell>
          <cell r="N116" t="str">
            <v>ředitel úseku Plzeň.karta</v>
          </cell>
          <cell r="O116">
            <v>378037309</v>
          </cell>
          <cell r="P116">
            <v>0</v>
          </cell>
          <cell r="Q116">
            <v>377320493</v>
          </cell>
          <cell r="R116" t="str">
            <v>klic@pmdp.cz</v>
          </cell>
          <cell r="S116" t="str">
            <v>Mgr. Martin Chval</v>
          </cell>
          <cell r="T116" t="str">
            <v>projektový manažer</v>
          </cell>
          <cell r="U116">
            <v>378037310</v>
          </cell>
          <cell r="V116">
            <v>0</v>
          </cell>
          <cell r="W116" t="str">
            <v>chval@pmdp.cz</v>
          </cell>
          <cell r="X116" t="str">
            <v>EPMR</v>
          </cell>
          <cell r="Y116">
            <v>0</v>
          </cell>
        </row>
        <row r="117">
          <cell r="A117" t="str">
            <v>Podnikatelská družstevní záložna</v>
          </cell>
          <cell r="B117">
            <v>0</v>
          </cell>
          <cell r="C117" t="str">
            <v>Celetná 17/595</v>
          </cell>
          <cell r="D117">
            <v>11000</v>
          </cell>
          <cell r="E117" t="str">
            <v xml:space="preserve"> Praha 1</v>
          </cell>
          <cell r="F117" t="str">
            <v>Česká republika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JUDr. Antonín Janák</v>
          </cell>
          <cell r="N117" t="str">
            <v>člen představenstva</v>
          </cell>
          <cell r="O117">
            <v>318628104</v>
          </cell>
          <cell r="P117">
            <v>0</v>
          </cell>
          <cell r="Q117">
            <v>318626991</v>
          </cell>
          <cell r="R117">
            <v>0</v>
          </cell>
          <cell r="S117" t="str">
            <v>Jiří Suchý</v>
          </cell>
          <cell r="T117" t="str">
            <v>člen představenstva</v>
          </cell>
          <cell r="U117">
            <v>602292463</v>
          </cell>
          <cell r="V117">
            <v>0</v>
          </cell>
          <cell r="W117">
            <v>0</v>
          </cell>
          <cell r="X117" t="str">
            <v>DZ</v>
          </cell>
          <cell r="Y117">
            <v>0</v>
          </cell>
        </row>
        <row r="118">
          <cell r="A118" t="str">
            <v>Poštová banka, a.s., pobočka Česká republika</v>
          </cell>
          <cell r="B118" t="str">
            <v>289 92 610</v>
          </cell>
          <cell r="C118" t="str">
            <v>Sokolovská 17</v>
          </cell>
          <cell r="D118">
            <v>18600</v>
          </cell>
          <cell r="E118" t="str">
            <v xml:space="preserve"> Praha 8</v>
          </cell>
          <cell r="F118" t="str">
            <v>Česká republika</v>
          </cell>
          <cell r="G118" t="str">
            <v>Poštová banka, a.s.</v>
          </cell>
          <cell r="H118" t="str">
            <v>Dvořákovo nábrežie 4</v>
          </cell>
          <cell r="I118" t="str">
            <v>811 02</v>
          </cell>
          <cell r="J118" t="str">
            <v>Bratislava</v>
          </cell>
          <cell r="K118" t="str">
            <v>Slovenská republika</v>
          </cell>
          <cell r="L118" t="str">
            <v>Identifikační číslo: 31340890</v>
          </cell>
          <cell r="M118" t="str">
            <v>Ing. Petr Martínek</v>
          </cell>
          <cell r="N118" t="str">
            <v>projektový manažer pro oblast Retail Banking</v>
          </cell>
          <cell r="O118">
            <v>222330421</v>
          </cell>
          <cell r="P118">
            <v>0</v>
          </cell>
          <cell r="Q118">
            <v>222330425</v>
          </cell>
          <cell r="R118" t="str">
            <v>petr.martinek@pabk.sk</v>
          </cell>
          <cell r="S118" t="str">
            <v>JUDr. Michal Morawski</v>
          </cell>
          <cell r="T118" t="str">
            <v>právník</v>
          </cell>
          <cell r="U118">
            <v>222330430</v>
          </cell>
          <cell r="V118">
            <v>0</v>
          </cell>
          <cell r="W118" t="str">
            <v>michal.morawski@pabk.sk</v>
          </cell>
          <cell r="X118" t="str">
            <v>BNK</v>
          </cell>
          <cell r="Y118">
            <v>0</v>
          </cell>
        </row>
        <row r="119">
          <cell r="A119" t="str">
            <v>PPF banka, a.s.</v>
          </cell>
          <cell r="B119" t="str">
            <v>471 16 129</v>
          </cell>
          <cell r="C119" t="str">
            <v>Evropská 2690/17</v>
          </cell>
          <cell r="D119">
            <v>16041</v>
          </cell>
          <cell r="E119" t="str">
            <v xml:space="preserve"> Praha 6</v>
          </cell>
          <cell r="F119" t="str">
            <v>Česká republika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str">
            <v>Roman Doležal</v>
          </cell>
          <cell r="N119" t="str">
            <v>metodik</v>
          </cell>
          <cell r="O119">
            <v>221611327</v>
          </cell>
          <cell r="P119">
            <v>0</v>
          </cell>
          <cell r="Q119">
            <v>221611780</v>
          </cell>
          <cell r="R119" t="str">
            <v>rdolezal@ppfbanka.cz</v>
          </cell>
          <cell r="S119" t="str">
            <v>Ing.Lenka Reváková</v>
          </cell>
          <cell r="T119" t="str">
            <v>specialista Compliance</v>
          </cell>
          <cell r="U119">
            <v>221611410</v>
          </cell>
          <cell r="V119">
            <v>0</v>
          </cell>
          <cell r="W119" t="str">
            <v>lrevakova@ppfbanka.cz</v>
          </cell>
          <cell r="X119" t="str">
            <v>BNK</v>
          </cell>
          <cell r="Y119">
            <v>0</v>
          </cell>
        </row>
        <row r="120">
          <cell r="A120" t="str">
            <v>PRIVAT BANK AG, pob. Česká republika</v>
          </cell>
          <cell r="B120" t="str">
            <v>271 84 765</v>
          </cell>
          <cell r="C120" t="str">
            <v>Dlouhá 26/709</v>
          </cell>
          <cell r="D120">
            <v>11000</v>
          </cell>
          <cell r="E120" t="str">
            <v xml:space="preserve"> Praha 1</v>
          </cell>
          <cell r="F120" t="str">
            <v>Česká republika</v>
          </cell>
          <cell r="G120" t="str">
            <v>PRIVAT BANK AG der Raiffeisenlandesbank Oberösterreich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zapsaná v obchodním (firemním) rejstříku vedeném Zemským soudem v Linci, číslo zápisu FN 135291 h</v>
          </cell>
          <cell r="M120" t="str">
            <v>Dr. Vladimír Koller</v>
          </cell>
          <cell r="N120" t="str">
            <v>vedoucí org. složky</v>
          </cell>
          <cell r="O120">
            <v>224816900</v>
          </cell>
          <cell r="P120">
            <v>0</v>
          </cell>
          <cell r="Q120">
            <v>224816901</v>
          </cell>
          <cell r="R120" t="str">
            <v>koller@privatbank.at</v>
          </cell>
          <cell r="S120" t="str">
            <v>Ing. Arnošt Rybner</v>
          </cell>
          <cell r="T120" t="str">
            <v>bankovní poradce</v>
          </cell>
          <cell r="U120">
            <v>224816900</v>
          </cell>
          <cell r="V120">
            <v>0</v>
          </cell>
          <cell r="W120" t="str">
            <v>rybner@privatbank.at</v>
          </cell>
          <cell r="X120" t="str">
            <v>BNK</v>
          </cell>
          <cell r="Y120">
            <v>0</v>
          </cell>
        </row>
        <row r="121">
          <cell r="A121" t="str">
            <v>PROBO BUS a.s.</v>
          </cell>
          <cell r="B121">
            <v>0</v>
          </cell>
          <cell r="C121" t="str">
            <v>Pod hájem 97</v>
          </cell>
          <cell r="D121">
            <v>26701</v>
          </cell>
          <cell r="E121" t="str">
            <v xml:space="preserve"> Králův Dvůr</v>
          </cell>
          <cell r="F121" t="str">
            <v>Česká republika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Ing. František Neterda</v>
          </cell>
          <cell r="N121" t="str">
            <v>dopravní ředitel</v>
          </cell>
          <cell r="O121">
            <v>311653754</v>
          </cell>
          <cell r="P121">
            <v>0</v>
          </cell>
          <cell r="Q121">
            <v>311637081</v>
          </cell>
          <cell r="R121" t="str">
            <v>fneterda@probo.cz</v>
          </cell>
          <cell r="S121" t="str">
            <v>Ing. Vladimír Káš</v>
          </cell>
          <cell r="T121" t="str">
            <v>vedoucí osobní dopravy</v>
          </cell>
          <cell r="U121">
            <v>311653715</v>
          </cell>
          <cell r="V121">
            <v>0</v>
          </cell>
          <cell r="W121" t="str">
            <v>vkas@probo.cz</v>
          </cell>
          <cell r="X121" t="str">
            <v>EPMR</v>
          </cell>
          <cell r="Y121">
            <v>0</v>
          </cell>
        </row>
        <row r="122">
          <cell r="A122" t="str">
            <v>Raiffeisen stavební spořitelna, a.s.</v>
          </cell>
          <cell r="B122" t="str">
            <v>492 41 257</v>
          </cell>
          <cell r="C122" t="str">
            <v>Mezivrší 1446/29</v>
          </cell>
          <cell r="D122">
            <v>14700</v>
          </cell>
          <cell r="E122" t="str">
            <v xml:space="preserve"> Praha 4</v>
          </cell>
          <cell r="F122" t="str">
            <v>Česká republika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Ing. Daniela Ostašovová</v>
          </cell>
          <cell r="N122" t="str">
            <v>ředitelka odboru organizačního</v>
          </cell>
          <cell r="O122">
            <v>271032200</v>
          </cell>
          <cell r="P122">
            <v>0</v>
          </cell>
          <cell r="Q122">
            <v>271032055</v>
          </cell>
          <cell r="R122" t="str">
            <v>dostasovova@rsts.cz</v>
          </cell>
          <cell r="S122" t="str">
            <v>Ing. Miroslava Krajáková</v>
          </cell>
          <cell r="T122" t="str">
            <v>vedoucí oddělení metodiky spoření a úvěrů</v>
          </cell>
          <cell r="U122">
            <v>271032055</v>
          </cell>
          <cell r="V122">
            <v>0</v>
          </cell>
          <cell r="W122" t="str">
            <v>mkrajakova@rsts.cz</v>
          </cell>
          <cell r="X122" t="str">
            <v>BNK</v>
          </cell>
          <cell r="Y122">
            <v>0</v>
          </cell>
        </row>
        <row r="123">
          <cell r="A123" t="str">
            <v>Raiffeisenbank im Stiftland eG pob. Cheb</v>
          </cell>
          <cell r="B123" t="str">
            <v>006 71 126</v>
          </cell>
          <cell r="C123" t="str">
            <v>ul. 26. dubna 9, P.O.Box 130</v>
          </cell>
          <cell r="D123">
            <v>35011</v>
          </cell>
          <cell r="E123" t="str">
            <v xml:space="preserve"> Cheb</v>
          </cell>
          <cell r="F123" t="str">
            <v>Česká republika</v>
          </cell>
          <cell r="G123" t="str">
            <v>Raiffeisenbank im Stiftland eG</v>
          </cell>
          <cell r="H123" t="str">
            <v>Prinz Ludwig Str. 29</v>
          </cell>
          <cell r="I123">
            <v>95652</v>
          </cell>
          <cell r="J123" t="str">
            <v>Waldsassen</v>
          </cell>
          <cell r="K123" t="str">
            <v>Spolková republika Německo</v>
          </cell>
          <cell r="L123">
            <v>0</v>
          </cell>
          <cell r="M123" t="str">
            <v>Martina Vidmarová</v>
          </cell>
          <cell r="N123" t="str">
            <v>nám.ředitele</v>
          </cell>
          <cell r="O123">
            <v>374798338</v>
          </cell>
          <cell r="P123">
            <v>0</v>
          </cell>
          <cell r="Q123">
            <v>374794747</v>
          </cell>
          <cell r="R123" t="str">
            <v>vidmarova@rbcheb.com</v>
          </cell>
          <cell r="S123" t="str">
            <v>Ing. Gabriela Chaloupková</v>
          </cell>
          <cell r="T123" t="str">
            <v>ved. Vnějšího odd.</v>
          </cell>
          <cell r="U123">
            <v>354524520</v>
          </cell>
          <cell r="V123">
            <v>0</v>
          </cell>
          <cell r="W123" t="str">
            <v>chaloupkova@rbcheb.com</v>
          </cell>
          <cell r="X123" t="str">
            <v>BNK</v>
          </cell>
          <cell r="Y123">
            <v>0</v>
          </cell>
        </row>
        <row r="124">
          <cell r="A124" t="str">
            <v>Raiffeisenbank, a.s.</v>
          </cell>
          <cell r="B124" t="str">
            <v>492 40 901</v>
          </cell>
          <cell r="C124" t="str">
            <v>Hvězdova 1716/2b</v>
          </cell>
          <cell r="D124">
            <v>14078</v>
          </cell>
          <cell r="E124" t="str">
            <v xml:space="preserve"> Praha 4</v>
          </cell>
          <cell r="F124" t="str">
            <v>Česká republika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Čestmír Ondrůšek</v>
          </cell>
          <cell r="N124" t="str">
            <v>Head of Legal &amp;Regulatory</v>
          </cell>
          <cell r="O124">
            <v>234401929</v>
          </cell>
          <cell r="P124">
            <v>0</v>
          </cell>
          <cell r="Q124">
            <v>0</v>
          </cell>
          <cell r="R124" t="str">
            <v>cestmir.ondrusek@rb.cz</v>
          </cell>
          <cell r="S124" t="str">
            <v>Marek Látal</v>
          </cell>
          <cell r="T124" t="str">
            <v>Head of Legal - Retail &amp;Non-business</v>
          </cell>
          <cell r="U124">
            <v>234401165</v>
          </cell>
          <cell r="V124">
            <v>0</v>
          </cell>
          <cell r="W124" t="str">
            <v>marek.latal@rb.cz</v>
          </cell>
          <cell r="X124" t="str">
            <v>BNK</v>
          </cell>
          <cell r="Y124">
            <v>0</v>
          </cell>
        </row>
        <row r="125">
          <cell r="A125" t="str">
            <v>REOL Financial, s.r.o.</v>
          </cell>
          <cell r="B125">
            <v>0</v>
          </cell>
          <cell r="C125" t="str">
            <v>Krapkova 452/38</v>
          </cell>
          <cell r="D125">
            <v>77200</v>
          </cell>
          <cell r="E125" t="str">
            <v xml:space="preserve"> Olomouc</v>
          </cell>
          <cell r="F125" t="str">
            <v>Česká republika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str">
            <v>Pavel Hubáček</v>
          </cell>
          <cell r="N125" t="str">
            <v>jednatel</v>
          </cell>
          <cell r="O125">
            <v>776770000</v>
          </cell>
          <cell r="P125">
            <v>0</v>
          </cell>
          <cell r="Q125">
            <v>585222614</v>
          </cell>
          <cell r="R125" t="str">
            <v>hubacek@smartfin.cz</v>
          </cell>
          <cell r="S125" t="str">
            <v>Karel Hubáček</v>
          </cell>
          <cell r="T125" t="str">
            <v>zástupce jednatele</v>
          </cell>
          <cell r="U125">
            <v>777760976</v>
          </cell>
          <cell r="V125">
            <v>0</v>
          </cell>
          <cell r="W125" t="str">
            <v>info@smartfin.cz</v>
          </cell>
          <cell r="X125" t="str">
            <v>NDM</v>
          </cell>
          <cell r="Y125">
            <v>0</v>
          </cell>
        </row>
        <row r="126">
          <cell r="A126" t="str">
            <v>RM-SYSTÉM, a.s.</v>
          </cell>
          <cell r="B126">
            <v>0</v>
          </cell>
          <cell r="C126" t="str">
            <v>Podvinný mlýn 6</v>
          </cell>
          <cell r="D126">
            <v>18018</v>
          </cell>
          <cell r="E126" t="str">
            <v xml:space="preserve"> Praha 9</v>
          </cell>
          <cell r="F126" t="str">
            <v>Česká republika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Ing. Jaroslav Šírek</v>
          </cell>
          <cell r="N126" t="str">
            <v>provozní náměstek</v>
          </cell>
          <cell r="O126">
            <v>266198579</v>
          </cell>
          <cell r="P126">
            <v>0</v>
          </cell>
          <cell r="Q126">
            <v>266198607</v>
          </cell>
          <cell r="R126" t="str">
            <v>jaroslav.sirek@rmsystem.cz</v>
          </cell>
          <cell r="S126" t="str">
            <v>Ing. Helena Haškovcová</v>
          </cell>
          <cell r="T126">
            <v>0</v>
          </cell>
          <cell r="U126">
            <v>266198576</v>
          </cell>
          <cell r="V126">
            <v>0</v>
          </cell>
          <cell r="W126" t="str">
            <v>helena.haskovcova@rmsystem.cz</v>
          </cell>
          <cell r="X126" t="str">
            <v>NON</v>
          </cell>
          <cell r="Y126">
            <v>0</v>
          </cell>
        </row>
        <row r="127">
          <cell r="A127" t="str">
            <v>Rödl &amp; Partner, k.s.</v>
          </cell>
          <cell r="B127">
            <v>0</v>
          </cell>
          <cell r="C127" t="str">
            <v>Platnéřská 2</v>
          </cell>
          <cell r="D127">
            <v>11000</v>
          </cell>
          <cell r="E127" t="str">
            <v xml:space="preserve"> Praha 1</v>
          </cell>
          <cell r="F127" t="str">
            <v>Česká republika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str">
            <v>Martin Růžička</v>
          </cell>
          <cell r="N127" t="str">
            <v>jednatel komplementáře</v>
          </cell>
          <cell r="O127">
            <v>236163100</v>
          </cell>
          <cell r="P127">
            <v>0</v>
          </cell>
          <cell r="Q127">
            <v>236163199</v>
          </cell>
          <cell r="R127" t="str">
            <v>martin.ruzicka@roedl.cz</v>
          </cell>
          <cell r="S127" t="str">
            <v>JUDr. Monika Novotná</v>
          </cell>
          <cell r="T127" t="str">
            <v>jednatel komplementáře</v>
          </cell>
          <cell r="U127">
            <v>236163750</v>
          </cell>
          <cell r="V127">
            <v>0</v>
          </cell>
          <cell r="W127" t="str">
            <v>monika.novotna@roedl.cz</v>
          </cell>
          <cell r="X127" t="str">
            <v>PSMR</v>
          </cell>
          <cell r="Y127">
            <v>0</v>
          </cell>
        </row>
        <row r="128">
          <cell r="A128" t="str">
            <v>ROYAL CAPITAL družstevní záložna</v>
          </cell>
          <cell r="B128">
            <v>0</v>
          </cell>
          <cell r="C128" t="str">
            <v>Fügnerovo nám. 1808/3</v>
          </cell>
          <cell r="D128">
            <v>12000</v>
          </cell>
          <cell r="E128" t="str">
            <v xml:space="preserve"> Praha 2</v>
          </cell>
          <cell r="F128" t="str">
            <v>Česká republika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str">
            <v>JUDr. Helena Šnajdrová</v>
          </cell>
          <cell r="N128" t="str">
            <v>předseda představenstva</v>
          </cell>
          <cell r="O128">
            <v>608302111</v>
          </cell>
          <cell r="P128">
            <v>0</v>
          </cell>
          <cell r="Q128">
            <v>224498356</v>
          </cell>
          <cell r="R128" t="str">
            <v>helena.snajdrova@royalcapital.cz</v>
          </cell>
          <cell r="S128" t="str">
            <v>Ing. Zdeněk Kříž</v>
          </cell>
          <cell r="T128" t="str">
            <v>místopředseda představenstva</v>
          </cell>
          <cell r="U128">
            <v>608302111</v>
          </cell>
          <cell r="V128">
            <v>0</v>
          </cell>
          <cell r="W128" t="str">
            <v>zdenek.kriz@royalcapital.cz</v>
          </cell>
          <cell r="X128" t="str">
            <v>DZ</v>
          </cell>
          <cell r="Y128">
            <v>0</v>
          </cell>
        </row>
        <row r="129">
          <cell r="A129" t="str">
            <v>Rüesch International, LLC</v>
          </cell>
          <cell r="B129">
            <v>0</v>
          </cell>
          <cell r="C129" t="str">
            <v>Václavské nám. 62</v>
          </cell>
          <cell r="D129">
            <v>11000</v>
          </cell>
          <cell r="E129" t="str">
            <v xml:space="preserve"> Praha 1</v>
          </cell>
          <cell r="F129" t="str">
            <v>Česká republika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str">
            <v>Ing. Jitka Kunstová</v>
          </cell>
          <cell r="N129" t="str">
            <v>vedoucí org. složky</v>
          </cell>
          <cell r="O129">
            <v>251001113</v>
          </cell>
          <cell r="P129">
            <v>0</v>
          </cell>
          <cell r="Q129">
            <v>222211054</v>
          </cell>
          <cell r="R129" t="str">
            <v>jitka.kunstova@ruesch.com</v>
          </cell>
          <cell r="S129" t="str">
            <v>Roman Laifr</v>
          </cell>
          <cell r="T129" t="str">
            <v>Compliance Officer</v>
          </cell>
          <cell r="U129">
            <v>251001113</v>
          </cell>
          <cell r="V129">
            <v>0</v>
          </cell>
          <cell r="W129" t="str">
            <v>roman.laifr@travelex.com</v>
          </cell>
          <cell r="X129" t="str">
            <v>NDM</v>
          </cell>
          <cell r="Y129">
            <v>0</v>
          </cell>
        </row>
        <row r="130">
          <cell r="A130" t="str">
            <v>SAB Finance a.s.</v>
          </cell>
          <cell r="B130">
            <v>0</v>
          </cell>
          <cell r="C130" t="str">
            <v>Senovážné nám. 1375/19</v>
          </cell>
          <cell r="D130">
            <v>11000</v>
          </cell>
          <cell r="E130" t="str">
            <v xml:space="preserve"> Praha 1</v>
          </cell>
          <cell r="F130" t="str">
            <v>Česká republika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str">
            <v>Ing. Kateřina Vrancová</v>
          </cell>
          <cell r="N130" t="str">
            <v>pracovník vnitřního auditu</v>
          </cell>
          <cell r="O130">
            <v>577004068</v>
          </cell>
          <cell r="P130">
            <v>0</v>
          </cell>
          <cell r="Q130">
            <v>577983157</v>
          </cell>
          <cell r="R130" t="str">
            <v>katerina.vrancova@sab.cz</v>
          </cell>
          <cell r="S130" t="str">
            <v>Ing. Leoš Oharek</v>
          </cell>
          <cell r="T130" t="str">
            <v>předseda představenstva</v>
          </cell>
          <cell r="U130">
            <v>602414409</v>
          </cell>
          <cell r="V130">
            <v>0</v>
          </cell>
          <cell r="W130" t="str">
            <v>leos.oharek@sab.cz</v>
          </cell>
          <cell r="X130" t="str">
            <v>PI</v>
          </cell>
          <cell r="Y130">
            <v>0</v>
          </cell>
        </row>
        <row r="131">
          <cell r="A131" t="str">
            <v>Saxo Bank A/S, organizační složka</v>
          </cell>
          <cell r="B131">
            <v>0</v>
          </cell>
          <cell r="C131" t="str">
            <v>Husova 5</v>
          </cell>
          <cell r="D131">
            <v>11000</v>
          </cell>
          <cell r="E131" t="str">
            <v xml:space="preserve"> Praha 1</v>
          </cell>
          <cell r="F131" t="str">
            <v>Česká republika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>Ing. Karol Piovarcsy</v>
          </cell>
          <cell r="N131" t="str">
            <v>ředitel pobočky</v>
          </cell>
          <cell r="O131">
            <v>226201584</v>
          </cell>
          <cell r="P131">
            <v>0</v>
          </cell>
          <cell r="Q131">
            <v>226201581</v>
          </cell>
          <cell r="R131" t="str">
            <v>kpi@saxobank.com</v>
          </cell>
          <cell r="S131" t="str">
            <v>Slávka Bílá</v>
          </cell>
          <cell r="T131" t="str">
            <v>marketingový manažér</v>
          </cell>
          <cell r="U131">
            <v>721950977</v>
          </cell>
          <cell r="V131">
            <v>0</v>
          </cell>
          <cell r="W131" t="str">
            <v>slb@saxobank.com</v>
          </cell>
          <cell r="X131" t="str">
            <v>BNK</v>
          </cell>
          <cell r="Y131">
            <v>0</v>
          </cell>
        </row>
        <row r="132">
          <cell r="A132" t="str">
            <v>Sberbank CZ, a.s.</v>
          </cell>
          <cell r="B132" t="str">
            <v>250 83 325</v>
          </cell>
          <cell r="C132" t="str">
            <v>U Trezorky 921/2</v>
          </cell>
          <cell r="D132" t="str">
            <v>158 00</v>
          </cell>
          <cell r="E132" t="str">
            <v>Praha 5 - Jinonice</v>
          </cell>
          <cell r="F132" t="str">
            <v>Česká republika</v>
          </cell>
          <cell r="G132" t="str">
            <v>Sberbank Europe AG</v>
          </cell>
          <cell r="H132" t="str">
            <v>Schwarzenbergplatz 3</v>
          </cell>
          <cell r="I132">
            <v>1010</v>
          </cell>
          <cell r="J132" t="str">
            <v>Vídeň</v>
          </cell>
          <cell r="K132" t="str">
            <v>Rakouská republika</v>
          </cell>
          <cell r="L132" t="str">
            <v>Registrační číslo: FN 161285i</v>
          </cell>
          <cell r="M132" t="str">
            <v>JUDr. Pavel Ondrůj</v>
          </cell>
          <cell r="N132" t="str">
            <v xml:space="preserve">vedoucí Compliance &amp; AML </v>
          </cell>
          <cell r="O132">
            <v>234706998</v>
          </cell>
          <cell r="P132">
            <v>0</v>
          </cell>
          <cell r="Q132">
            <v>221969955</v>
          </cell>
          <cell r="R132" t="str">
            <v>ondruj.pavel@sberbankcz.cz</v>
          </cell>
          <cell r="S132" t="str">
            <v>Mgr. Jaromír Šimek</v>
          </cell>
          <cell r="T132" t="str">
            <v xml:space="preserve">zástupce vedoucí Compliance &amp; AML </v>
          </cell>
          <cell r="U132">
            <v>234706901</v>
          </cell>
          <cell r="V132">
            <v>0</v>
          </cell>
          <cell r="W132" t="str">
            <v>simek.jaromir@sberbankcz.cz</v>
          </cell>
          <cell r="X132" t="str">
            <v>BNK</v>
          </cell>
          <cell r="Y132" t="str">
            <v>do 28.2. 2013 Volksbank CZ, a.s.</v>
          </cell>
        </row>
        <row r="133">
          <cell r="A133" t="str">
            <v>SOLID FINANCE a.s.</v>
          </cell>
          <cell r="B133">
            <v>0</v>
          </cell>
          <cell r="C133" t="str">
            <v>Skloněná 110</v>
          </cell>
          <cell r="D133">
            <v>19000</v>
          </cell>
          <cell r="E133" t="str">
            <v xml:space="preserve"> Praha 9</v>
          </cell>
          <cell r="F133" t="str">
            <v>Česká republika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str">
            <v>JUDr. Vendelín Mihalik</v>
          </cell>
          <cell r="N133" t="str">
            <v>advokát</v>
          </cell>
          <cell r="O133">
            <v>602320338</v>
          </cell>
          <cell r="P133">
            <v>0</v>
          </cell>
          <cell r="Q133">
            <v>224941614</v>
          </cell>
          <cell r="R133" t="str">
            <v>mihalik@tms.cz</v>
          </cell>
          <cell r="S133" t="str">
            <v>Svitlana Rozman</v>
          </cell>
          <cell r="T133" t="str">
            <v>obchodní ředitel</v>
          </cell>
          <cell r="U133">
            <v>606200858</v>
          </cell>
          <cell r="V133">
            <v>0</v>
          </cell>
          <cell r="W133" t="str">
            <v>admin@solidfinance.eu</v>
          </cell>
          <cell r="X133" t="str">
            <v>PSMR</v>
          </cell>
          <cell r="Y133">
            <v>0</v>
          </cell>
        </row>
        <row r="134">
          <cell r="A134" t="str">
            <v>SPORTTURIST-SPECIAL spol. s r.o.</v>
          </cell>
          <cell r="B134">
            <v>0</v>
          </cell>
          <cell r="C134" t="str">
            <v xml:space="preserve">Národní 9 </v>
          </cell>
          <cell r="D134">
            <v>11000</v>
          </cell>
          <cell r="E134" t="str">
            <v xml:space="preserve"> Praha 1</v>
          </cell>
          <cell r="F134" t="str">
            <v>Česká republika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Ing. Karel Eliáš</v>
          </cell>
          <cell r="N134" t="str">
            <v>jednatel</v>
          </cell>
          <cell r="O134">
            <v>222075344</v>
          </cell>
          <cell r="P134">
            <v>605295645</v>
          </cell>
          <cell r="Q134">
            <v>224229572</v>
          </cell>
          <cell r="R134" t="str">
            <v>karel.elias@sportturistspecial.cz</v>
          </cell>
          <cell r="S134" t="str">
            <v>Jan Poupa</v>
          </cell>
          <cell r="T134">
            <v>0</v>
          </cell>
          <cell r="U134" t="str">
            <v>222 075 343-4</v>
          </cell>
          <cell r="V134">
            <v>0</v>
          </cell>
          <cell r="W134">
            <v>0</v>
          </cell>
          <cell r="X134" t="str">
            <v>NDM</v>
          </cell>
          <cell r="Y134">
            <v>0</v>
          </cell>
        </row>
        <row r="135">
          <cell r="A135" t="str">
            <v>Stavební spořitelna České spořitelny, a.s.</v>
          </cell>
          <cell r="B135" t="str">
            <v>601 97 609</v>
          </cell>
          <cell r="C135" t="str">
            <v>pošt. přihr. 130, Vinohradská 180/1632</v>
          </cell>
          <cell r="D135">
            <v>13011</v>
          </cell>
          <cell r="E135" t="str">
            <v xml:space="preserve"> Praha3</v>
          </cell>
          <cell r="F135" t="str">
            <v>Česká republika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JUDr. Stanislava Kopřivová</v>
          </cell>
          <cell r="N135" t="str">
            <v>ředitelka úseku právní služby a sekretariát</v>
          </cell>
          <cell r="O135">
            <v>224309110</v>
          </cell>
          <cell r="P135">
            <v>0</v>
          </cell>
          <cell r="Q135">
            <v>224309202</v>
          </cell>
          <cell r="R135" t="str">
            <v>stanislava.koprivova@burinka.cz</v>
          </cell>
          <cell r="S135" t="str">
            <v>Mgr. Marcela Urbancová</v>
          </cell>
          <cell r="T135" t="str">
            <v>právnička - úsek právní služby a sekretariát</v>
          </cell>
          <cell r="U135">
            <v>224309133</v>
          </cell>
          <cell r="V135">
            <v>0</v>
          </cell>
          <cell r="W135" t="str">
            <v>marcela.urbancova@burinka.cz</v>
          </cell>
          <cell r="X135" t="str">
            <v>BNK</v>
          </cell>
          <cell r="Y135" t="str">
            <v>JUDr. Jiří Bureš</v>
          </cell>
        </row>
        <row r="136">
          <cell r="A136" t="str">
            <v>The Royal Bank of Scotland N.V.</v>
          </cell>
          <cell r="B136" t="str">
            <v>243 15 192</v>
          </cell>
          <cell r="C136" t="str">
            <v>Jungmannova 745/24</v>
          </cell>
          <cell r="D136">
            <v>11121</v>
          </cell>
          <cell r="E136" t="str">
            <v xml:space="preserve"> Praha 1 - Nové Město</v>
          </cell>
          <cell r="F136" t="str">
            <v>Česká republika</v>
          </cell>
          <cell r="G136" t="str">
            <v>The Royal Bank of Scotland plc</v>
          </cell>
          <cell r="H136" t="str">
            <v>36 St Andrew Square</v>
          </cell>
          <cell r="I136" t="str">
            <v>EH2 2YB</v>
          </cell>
          <cell r="J136" t="str">
            <v>Edinburgh</v>
          </cell>
          <cell r="K136" t="str">
            <v>Spojené království Velké Británie a Severního Irska</v>
          </cell>
          <cell r="L136" t="str">
            <v>Registrační číslo: SC090312</v>
          </cell>
          <cell r="M136" t="str">
            <v>Anders Ljunggren</v>
          </cell>
          <cell r="N136" t="str">
            <v>vedoucí organizační složky</v>
          </cell>
          <cell r="O136">
            <v>244052333</v>
          </cell>
          <cell r="P136">
            <v>0</v>
          </cell>
          <cell r="Q136">
            <v>244052225</v>
          </cell>
          <cell r="R136" t="str">
            <v>anders.ljunggren@rbs.com</v>
          </cell>
          <cell r="S136" t="str">
            <v>Ing. František Korecký</v>
          </cell>
          <cell r="T136" t="str">
            <v>Chief Operating Officer</v>
          </cell>
          <cell r="U136">
            <v>244052401</v>
          </cell>
          <cell r="V136">
            <v>0</v>
          </cell>
          <cell r="W136" t="str">
            <v>frantisek.korecky@rbs.com</v>
          </cell>
          <cell r="X136" t="str">
            <v>BNK</v>
          </cell>
          <cell r="Y136">
            <v>0</v>
          </cell>
        </row>
        <row r="137">
          <cell r="A137" t="str">
            <v>T-Mobile Czech Republic a.s.</v>
          </cell>
          <cell r="B137">
            <v>0</v>
          </cell>
          <cell r="C137" t="str">
            <v>Tomíčkova 2144/1</v>
          </cell>
          <cell r="D137">
            <v>14900</v>
          </cell>
          <cell r="E137" t="str">
            <v xml:space="preserve"> Praha 4</v>
          </cell>
          <cell r="F137" t="str">
            <v>Česká republika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JUDr. Jan Stárek</v>
          </cell>
          <cell r="N137" t="str">
            <v>Senior právník</v>
          </cell>
          <cell r="O137">
            <v>603601113</v>
          </cell>
          <cell r="P137">
            <v>0</v>
          </cell>
          <cell r="Q137">
            <v>603600466</v>
          </cell>
          <cell r="R137" t="str">
            <v>jan.starek@t-mobile.cz</v>
          </cell>
          <cell r="S137" t="str">
            <v>Mgr. Petr Josefi</v>
          </cell>
          <cell r="T137" t="str">
            <v>Senior manažer právních služeb</v>
          </cell>
          <cell r="U137">
            <v>603601027</v>
          </cell>
          <cell r="V137">
            <v>0</v>
          </cell>
          <cell r="W137" t="str">
            <v>petr.josefi@t-mobile.cz</v>
          </cell>
          <cell r="X137" t="str">
            <v>PSMR</v>
          </cell>
          <cell r="Y137">
            <v>0</v>
          </cell>
        </row>
        <row r="138">
          <cell r="A138" t="str">
            <v>TOURIST CENTRUM s.r.o.</v>
          </cell>
          <cell r="B138">
            <v>0</v>
          </cell>
          <cell r="C138" t="str">
            <v>Švédská 10</v>
          </cell>
          <cell r="D138">
            <v>77200</v>
          </cell>
          <cell r="E138" t="str">
            <v xml:space="preserve"> Olomouc</v>
          </cell>
          <cell r="F138" t="str">
            <v>Česká republika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Ing. Pavel Odstrčil</v>
          </cell>
          <cell r="N138" t="str">
            <v>ředitel společnosti</v>
          </cell>
          <cell r="O138">
            <v>585231460</v>
          </cell>
          <cell r="P138">
            <v>0</v>
          </cell>
          <cell r="Q138">
            <v>585232071</v>
          </cell>
          <cell r="R138" t="str">
            <v>pavel.odstrcil@tourist-centrum.cz</v>
          </cell>
          <cell r="S138" t="str">
            <v>Ing. Martin Odstrčil</v>
          </cell>
          <cell r="T138" t="str">
            <v>zástupce ředitele</v>
          </cell>
          <cell r="U138">
            <v>585231460</v>
          </cell>
          <cell r="V138">
            <v>0</v>
          </cell>
          <cell r="W138" t="str">
            <v>martin.odstrcil@tourist-centrum.cz</v>
          </cell>
          <cell r="X138" t="str">
            <v>NDB</v>
          </cell>
          <cell r="Y138">
            <v>0</v>
          </cell>
        </row>
        <row r="139">
          <cell r="A139" t="str">
            <v>TRADO - BUS, s.r.o.</v>
          </cell>
          <cell r="B139">
            <v>0</v>
          </cell>
          <cell r="C139" t="str">
            <v>Komenského nám. 137/9</v>
          </cell>
          <cell r="D139">
            <v>67401</v>
          </cell>
          <cell r="E139" t="str">
            <v xml:space="preserve"> Třebíč</v>
          </cell>
          <cell r="F139" t="str">
            <v>Česká republika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 xml:space="preserve"> Ing.Miroslav Petrů</v>
          </cell>
          <cell r="N139" t="str">
            <v>asistent pro autobus. dopravu</v>
          </cell>
          <cell r="O139">
            <v>602749916</v>
          </cell>
          <cell r="P139">
            <v>0</v>
          </cell>
          <cell r="Q139">
            <v>568606612</v>
          </cell>
          <cell r="R139" t="str">
            <v>petru@tradomad.cz</v>
          </cell>
          <cell r="S139" t="str">
            <v>Pavel Prachař</v>
          </cell>
          <cell r="T139" t="str">
            <v>asistent pro autobus.dopravu</v>
          </cell>
          <cell r="U139">
            <v>602662514</v>
          </cell>
          <cell r="V139">
            <v>0</v>
          </cell>
          <cell r="W139" t="str">
            <v>prachar@incomtransport.cz</v>
          </cell>
          <cell r="X139" t="str">
            <v>EPMR</v>
          </cell>
          <cell r="Y139">
            <v>0</v>
          </cell>
        </row>
        <row r="140">
          <cell r="A140" t="str">
            <v>TRADO - MAD, s.r.o.</v>
          </cell>
          <cell r="B140">
            <v>0</v>
          </cell>
          <cell r="C140" t="str">
            <v>Komenského nám.137/9</v>
          </cell>
          <cell r="D140">
            <v>67401</v>
          </cell>
          <cell r="E140" t="str">
            <v xml:space="preserve"> Třebíč</v>
          </cell>
          <cell r="F140" t="str">
            <v>Česká republika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 xml:space="preserve"> Ing.Miroslav Petrů</v>
          </cell>
          <cell r="N140" t="str">
            <v>asistent pro autobus. dopravu</v>
          </cell>
          <cell r="O140">
            <v>602749916</v>
          </cell>
          <cell r="P140">
            <v>0</v>
          </cell>
          <cell r="Q140">
            <v>568606612</v>
          </cell>
          <cell r="R140" t="str">
            <v>petru@tradomad.cz</v>
          </cell>
          <cell r="S140" t="str">
            <v>Pavel Prachař</v>
          </cell>
          <cell r="T140" t="str">
            <v>asistent pro autobus.dopravu</v>
          </cell>
          <cell r="U140">
            <v>602662514</v>
          </cell>
          <cell r="V140">
            <v>0</v>
          </cell>
          <cell r="W140" t="str">
            <v>prachar@incomtransport.cz</v>
          </cell>
          <cell r="X140" t="str">
            <v>EPMR</v>
          </cell>
          <cell r="Y140">
            <v>0</v>
          </cell>
        </row>
        <row r="141">
          <cell r="A141" t="str">
            <v>Travelex Czech Republic a.s.</v>
          </cell>
          <cell r="B141">
            <v>0</v>
          </cell>
          <cell r="C141" t="str">
            <v>Národní 60/č. org. 28</v>
          </cell>
          <cell r="D141">
            <v>11121</v>
          </cell>
          <cell r="E141" t="str">
            <v xml:space="preserve"> Praha 1</v>
          </cell>
          <cell r="F141" t="str">
            <v>Česká republika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Ing. Martina Lichtenbergová</v>
          </cell>
          <cell r="N141" t="str">
            <v>Financial Controller</v>
          </cell>
          <cell r="O141">
            <v>221105256</v>
          </cell>
          <cell r="P141">
            <v>0</v>
          </cell>
          <cell r="Q141">
            <v>224946748</v>
          </cell>
          <cell r="R141" t="str">
            <v>martina.lichtenbergova@travelex.cz</v>
          </cell>
          <cell r="S141" t="str">
            <v>Lenka Nezbedová, DiS.</v>
          </cell>
          <cell r="T141" t="str">
            <v>Compliance Officer</v>
          </cell>
          <cell r="U141">
            <v>221105276</v>
          </cell>
          <cell r="V141">
            <v>0</v>
          </cell>
          <cell r="W141" t="str">
            <v>lenka.nezbedova@travelex.cz</v>
          </cell>
          <cell r="X141" t="str">
            <v>PSMR</v>
          </cell>
          <cell r="Y141">
            <v>0</v>
          </cell>
        </row>
        <row r="142">
          <cell r="A142" t="str">
            <v>UNIBON - spořitelní a úvěrní družstvo</v>
          </cell>
          <cell r="B142">
            <v>0</v>
          </cell>
          <cell r="C142" t="str">
            <v>Senovážné náměstí 870/27</v>
          </cell>
          <cell r="D142">
            <v>11000</v>
          </cell>
          <cell r="E142" t="str">
            <v xml:space="preserve"> Praha 1</v>
          </cell>
          <cell r="F142" t="str">
            <v>Česká republika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MVDr. Zdeněk Švancara</v>
          </cell>
          <cell r="N142" t="str">
            <v>místopředseda představenstva</v>
          </cell>
          <cell r="O142">
            <v>608953095</v>
          </cell>
          <cell r="P142">
            <v>0</v>
          </cell>
          <cell r="Q142">
            <v>0</v>
          </cell>
          <cell r="R142" t="str">
            <v>doktorzs@volny.cz</v>
          </cell>
          <cell r="S142" t="str">
            <v>David Havlíček</v>
          </cell>
          <cell r="T142" t="str">
            <v>člen představenstva</v>
          </cell>
          <cell r="U142">
            <v>556680210</v>
          </cell>
          <cell r="V142">
            <v>0</v>
          </cell>
          <cell r="W142" t="str">
            <v>d.havlicek@unibonsud.cz</v>
          </cell>
          <cell r="X142" t="str">
            <v>DZ</v>
          </cell>
          <cell r="Y142">
            <v>0</v>
          </cell>
        </row>
        <row r="143">
          <cell r="A143" t="str">
            <v>Unicredit Bank Czech Republic and Slovakia, a.s.</v>
          </cell>
          <cell r="B143" t="str">
            <v>649 48 242</v>
          </cell>
          <cell r="C143" t="str">
            <v>Želetavská 1525/1</v>
          </cell>
          <cell r="D143">
            <v>14092</v>
          </cell>
          <cell r="E143" t="str">
            <v xml:space="preserve"> Praha 4</v>
          </cell>
          <cell r="F143" t="str">
            <v>Česká republika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Mgr. Tibor Kuzmík</v>
          </cell>
          <cell r="N143" t="str">
            <v>právník</v>
          </cell>
          <cell r="O143">
            <v>955961716</v>
          </cell>
          <cell r="P143">
            <v>0</v>
          </cell>
          <cell r="Q143">
            <v>224121313</v>
          </cell>
          <cell r="R143" t="str">
            <v>tibor.kuzmik@unicreditgroup.cz</v>
          </cell>
          <cell r="S143" t="str">
            <v>JUDr. Ivana Burešová</v>
          </cell>
          <cell r="T143" t="str">
            <v>ředitelka právní divize</v>
          </cell>
          <cell r="U143">
            <v>224128984</v>
          </cell>
          <cell r="V143">
            <v>0</v>
          </cell>
          <cell r="W143">
            <v>0</v>
          </cell>
          <cell r="X143" t="str">
            <v>BNK</v>
          </cell>
          <cell r="Y143" t="str">
            <v>starý tel. Kuzmík 221118560</v>
          </cell>
        </row>
        <row r="144">
          <cell r="A144" t="str">
            <v>UNNI Trading, s.r.o.</v>
          </cell>
          <cell r="B144">
            <v>0</v>
          </cell>
          <cell r="C144" t="str">
            <v>Na Letné 57</v>
          </cell>
          <cell r="D144">
            <v>77900</v>
          </cell>
          <cell r="E144" t="str">
            <v xml:space="preserve"> Olomouc</v>
          </cell>
          <cell r="F144" t="str">
            <v>Česká republika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str">
            <v>Mgr. Jiří Pekař</v>
          </cell>
          <cell r="N144" t="str">
            <v>ředitel</v>
          </cell>
          <cell r="O144">
            <v>777855911</v>
          </cell>
          <cell r="P144">
            <v>0</v>
          </cell>
          <cell r="Q144">
            <v>585242842</v>
          </cell>
          <cell r="R144" t="str">
            <v>jiri.pekar@unni.cz</v>
          </cell>
          <cell r="S144" t="str">
            <v>Mgr. Patrik Gaj</v>
          </cell>
          <cell r="T144" t="str">
            <v>jednatel</v>
          </cell>
          <cell r="U144">
            <v>722928834</v>
          </cell>
          <cell r="V144">
            <v>0</v>
          </cell>
          <cell r="W144" t="str">
            <v>patrik.gaj@unni.cz</v>
          </cell>
          <cell r="X144" t="str">
            <v>PSMR</v>
          </cell>
          <cell r="Y144">
            <v>0</v>
          </cell>
        </row>
        <row r="145">
          <cell r="A145" t="str">
            <v>V.Z.V. směnárna a.s.</v>
          </cell>
          <cell r="B145">
            <v>0</v>
          </cell>
          <cell r="C145" t="str">
            <v>1.máje 239</v>
          </cell>
          <cell r="D145">
            <v>46334</v>
          </cell>
          <cell r="E145" t="str">
            <v xml:space="preserve"> HráNisou</v>
          </cell>
          <cell r="F145" t="str">
            <v>Česká republika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Pavlína Ryšavá</v>
          </cell>
          <cell r="N145" t="str">
            <v>devizový pracovník</v>
          </cell>
          <cell r="O145">
            <v>485140384</v>
          </cell>
          <cell r="P145">
            <v>0</v>
          </cell>
          <cell r="Q145">
            <v>482724334</v>
          </cell>
          <cell r="R145" t="str">
            <v>info@vzvsmenarna.copm</v>
          </cell>
          <cell r="S145" t="str">
            <v>Jana Svobodová</v>
          </cell>
          <cell r="T145" t="str">
            <v>devizový pracovník</v>
          </cell>
          <cell r="U145">
            <v>485140384</v>
          </cell>
          <cell r="V145">
            <v>0</v>
          </cell>
          <cell r="W145" t="str">
            <v>info@vzvsmenarna.copm</v>
          </cell>
          <cell r="X145" t="str">
            <v>PSMR</v>
          </cell>
          <cell r="Y145">
            <v>0</v>
          </cell>
        </row>
        <row r="146">
          <cell r="A146" t="str">
            <v>Veolia Transport Morava a.s.</v>
          </cell>
          <cell r="B146">
            <v>0</v>
          </cell>
          <cell r="C146" t="str">
            <v>Vítkovická 3133/5</v>
          </cell>
          <cell r="D146">
            <v>70200</v>
          </cell>
          <cell r="E146" t="str">
            <v xml:space="preserve"> Ostrava - Moravská Ostrava</v>
          </cell>
          <cell r="F146" t="str">
            <v>Česká republika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str">
            <v>Ing. Josef Nerodil</v>
          </cell>
          <cell r="N146" t="str">
            <v>finanční kontrola</v>
          </cell>
          <cell r="O146">
            <v>602442388</v>
          </cell>
          <cell r="P146">
            <v>0</v>
          </cell>
          <cell r="Q146">
            <v>596635946</v>
          </cell>
          <cell r="R146" t="str">
            <v>josef.nerodil@veolia-transport.cz</v>
          </cell>
          <cell r="S146" t="str">
            <v>Ing. Milan Charvát</v>
          </cell>
          <cell r="T146" t="str">
            <v>finanční referent</v>
          </cell>
          <cell r="U146">
            <v>725720079</v>
          </cell>
          <cell r="V146">
            <v>0</v>
          </cell>
          <cell r="W146" t="str">
            <v>milan.charvat@veolia-transport.cz</v>
          </cell>
          <cell r="X146" t="str">
            <v>EPMR</v>
          </cell>
          <cell r="Y146">
            <v>0</v>
          </cell>
        </row>
        <row r="147">
          <cell r="A147" t="str">
            <v>Veolia Transport Praha s.r.o.</v>
          </cell>
          <cell r="B147">
            <v>0</v>
          </cell>
          <cell r="C147" t="str">
            <v>U Seřadiště 9</v>
          </cell>
          <cell r="D147">
            <v>10140</v>
          </cell>
          <cell r="E147" t="str">
            <v xml:space="preserve"> Praha 10</v>
          </cell>
          <cell r="F147" t="str">
            <v>Česká republika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str">
            <v>Michal Zemek</v>
          </cell>
          <cell r="N147" t="str">
            <v>vedoucí obchodní oblasti</v>
          </cell>
          <cell r="O147">
            <v>318622126</v>
          </cell>
          <cell r="P147">
            <v>0</v>
          </cell>
          <cell r="Q147">
            <v>318622126</v>
          </cell>
          <cell r="R147" t="str">
            <v>michal.zemek@veolia-transport.cz</v>
          </cell>
          <cell r="S147" t="str">
            <v>Ing. Ladislav Češka</v>
          </cell>
          <cell r="T147" t="str">
            <v>obchodní referent</v>
          </cell>
          <cell r="U147">
            <v>318627405</v>
          </cell>
          <cell r="V147">
            <v>0</v>
          </cell>
          <cell r="W147" t="str">
            <v>ladislav.ceska@veolia-transport.cz</v>
          </cell>
          <cell r="X147" t="str">
            <v>EPMR</v>
          </cell>
          <cell r="Y147">
            <v>0</v>
          </cell>
        </row>
        <row r="148">
          <cell r="A148" t="str">
            <v>Veolia Transport Teplice, s.r.o.</v>
          </cell>
          <cell r="B148">
            <v>0</v>
          </cell>
          <cell r="C148" t="str">
            <v>Emilie Dvořákové 70</v>
          </cell>
          <cell r="D148">
            <v>41501</v>
          </cell>
          <cell r="E148" t="str">
            <v xml:space="preserve"> Teplice</v>
          </cell>
          <cell r="F148" t="str">
            <v>Česká republika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str">
            <v>Ing. Jan Gaisler</v>
          </cell>
          <cell r="N148" t="str">
            <v>jednatel</v>
          </cell>
          <cell r="O148">
            <v>417539552</v>
          </cell>
          <cell r="P148">
            <v>0</v>
          </cell>
          <cell r="Q148">
            <v>417539615</v>
          </cell>
          <cell r="R148" t="str">
            <v>jan.gaisler@dpteplice.cz</v>
          </cell>
          <cell r="S148" t="str">
            <v>Ing. Petr Havlík</v>
          </cell>
          <cell r="T148" t="str">
            <v>jednatel</v>
          </cell>
          <cell r="U148">
            <v>417539552</v>
          </cell>
          <cell r="V148">
            <v>0</v>
          </cell>
          <cell r="W148" t="str">
            <v>havlik@dpteplice.cz</v>
          </cell>
          <cell r="X148" t="str">
            <v>EPMR</v>
          </cell>
          <cell r="Y148">
            <v>0</v>
          </cell>
        </row>
        <row r="149">
          <cell r="A149" t="str">
            <v>Veolia Transport Východní Čechy, a.s.</v>
          </cell>
          <cell r="B149">
            <v>0</v>
          </cell>
          <cell r="C149" t="str">
            <v>Na Ostrově 177</v>
          </cell>
          <cell r="D149">
            <v>53701</v>
          </cell>
          <cell r="E149" t="str">
            <v xml:space="preserve"> Chrudim</v>
          </cell>
          <cell r="F149" t="str">
            <v>Česká republika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str">
            <v>Ing. Jindřich Poláček</v>
          </cell>
          <cell r="N149" t="str">
            <v>generální ředitel</v>
          </cell>
          <cell r="O149">
            <v>469660831</v>
          </cell>
          <cell r="P149">
            <v>0</v>
          </cell>
          <cell r="Q149">
            <v>469638623</v>
          </cell>
          <cell r="R149" t="str">
            <v>jindrich.polacek@veolia-transport.cz</v>
          </cell>
          <cell r="S149" t="str">
            <v>Ing. Dagmar Málková</v>
          </cell>
          <cell r="T149" t="str">
            <v>obchodní ředitelka</v>
          </cell>
          <cell r="U149">
            <v>469660833</v>
          </cell>
          <cell r="V149">
            <v>0</v>
          </cell>
          <cell r="W149" t="str">
            <v>dagmar.malkova@veolia-transport.cz</v>
          </cell>
          <cell r="X149" t="str">
            <v>EPMR</v>
          </cell>
          <cell r="Y149">
            <v>0</v>
          </cell>
        </row>
        <row r="150">
          <cell r="A150" t="str">
            <v>Vodafone Czech Republic a.s.</v>
          </cell>
          <cell r="B150">
            <v>0</v>
          </cell>
          <cell r="C150" t="str">
            <v>Vinohradská 167</v>
          </cell>
          <cell r="D150">
            <v>10000</v>
          </cell>
          <cell r="E150" t="str">
            <v xml:space="preserve"> Praha 10</v>
          </cell>
          <cell r="F150" t="str">
            <v>Česká republika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Viktor Nábělek</v>
          </cell>
          <cell r="N150" t="str">
            <v>Marketing Manager</v>
          </cell>
          <cell r="O150">
            <v>775011331</v>
          </cell>
          <cell r="P150">
            <v>0</v>
          </cell>
          <cell r="Q150">
            <v>0</v>
          </cell>
          <cell r="R150" t="str">
            <v>premium@vodafone.cz</v>
          </cell>
          <cell r="S150" t="str">
            <v>Ing. Martin Harach</v>
          </cell>
          <cell r="T150" t="str">
            <v>Junior Product Specialist</v>
          </cell>
          <cell r="U150">
            <v>608055883</v>
          </cell>
          <cell r="V150">
            <v>0</v>
          </cell>
          <cell r="W150" t="str">
            <v>premium@vodafone.cz</v>
          </cell>
          <cell r="X150" t="str">
            <v>PSMR</v>
          </cell>
          <cell r="Y150">
            <v>0</v>
          </cell>
        </row>
        <row r="151">
          <cell r="A151" t="str">
            <v>Všeobecná úverová banka, a.s.</v>
          </cell>
          <cell r="B151" t="str">
            <v>485 50 019</v>
          </cell>
          <cell r="C151" t="str">
            <v>Pobřežní 3</v>
          </cell>
          <cell r="D151">
            <v>18600</v>
          </cell>
          <cell r="E151" t="str">
            <v xml:space="preserve"> Praha 8</v>
          </cell>
          <cell r="F151" t="str">
            <v>Česká republika</v>
          </cell>
          <cell r="G151" t="str">
            <v>Všeobecná úverová banka, a.s.</v>
          </cell>
          <cell r="H151" t="str">
            <v>Mlynské nivy 1</v>
          </cell>
          <cell r="I151" t="str">
            <v>829 90</v>
          </cell>
          <cell r="J151" t="str">
            <v>Bratislava</v>
          </cell>
          <cell r="K151" t="str">
            <v>Slovenská republika</v>
          </cell>
          <cell r="L151" t="str">
            <v>zapsaná v obchodním rejstříku u Okresního soudu Bratislava, oddíl Sa, vložka 341/B, IČ: 31320155</v>
          </cell>
          <cell r="M151" t="str">
            <v>Ing. Danuše Volfíková</v>
          </cell>
          <cell r="N151" t="str">
            <v>ved.finančního oddělení</v>
          </cell>
          <cell r="O151">
            <v>221865061</v>
          </cell>
          <cell r="P151">
            <v>0</v>
          </cell>
          <cell r="Q151">
            <v>221865555</v>
          </cell>
          <cell r="R151" t="str">
            <v>dvolfikova@vub.cz</v>
          </cell>
          <cell r="S151" t="str">
            <v>Ing. Martina Pírková</v>
          </cell>
          <cell r="T151" t="str">
            <v>zástupce vedoucího FO</v>
          </cell>
          <cell r="U151">
            <v>221865060</v>
          </cell>
          <cell r="V151">
            <v>0</v>
          </cell>
          <cell r="W151" t="str">
            <v>mpirkova@vub.cz</v>
          </cell>
          <cell r="X151" t="str">
            <v>BNK</v>
          </cell>
          <cell r="Y151">
            <v>0</v>
          </cell>
        </row>
        <row r="152">
          <cell r="A152" t="str">
            <v>Waldviertler Sparkasse von 1842 pobočka</v>
          </cell>
          <cell r="B152" t="str">
            <v>490 60 724</v>
          </cell>
          <cell r="C152" t="str">
            <v>Klášterská 126/II</v>
          </cell>
          <cell r="D152">
            <v>37701</v>
          </cell>
          <cell r="E152" t="str">
            <v xml:space="preserve"> Jindřichův Hradec</v>
          </cell>
          <cell r="F152" t="str">
            <v>Česká republika</v>
          </cell>
          <cell r="G152" t="str">
            <v>Waldviertler Sparkasse Bank AG</v>
          </cell>
          <cell r="H152" t="str">
            <v>Sparkassenplatz 3</v>
          </cell>
          <cell r="I152">
            <v>3910</v>
          </cell>
          <cell r="J152" t="str">
            <v>Zwettl</v>
          </cell>
          <cell r="K152" t="str">
            <v>Rakouská republika</v>
          </cell>
          <cell r="L152" t="str">
            <v>Registrační číslo: FN 36924 a</v>
          </cell>
          <cell r="M152" t="str">
            <v>Michal Čermák, DiS.</v>
          </cell>
          <cell r="N152" t="str">
            <v>vedoucí trhu</v>
          </cell>
          <cell r="O152">
            <v>724141579</v>
          </cell>
          <cell r="P152">
            <v>0</v>
          </cell>
          <cell r="Q152">
            <v>384344108</v>
          </cell>
          <cell r="R152" t="str">
            <v>cermakm@wspk.cz</v>
          </cell>
          <cell r="S152" t="str">
            <v>Alena Jelínková</v>
          </cell>
          <cell r="T152" t="str">
            <v>vedoucí platebního styku</v>
          </cell>
          <cell r="U152">
            <v>384344120</v>
          </cell>
          <cell r="V152">
            <v>0</v>
          </cell>
          <cell r="W152" t="str">
            <v>jelinkovaa@wspk.cz</v>
          </cell>
          <cell r="X152" t="str">
            <v>BNK</v>
          </cell>
          <cell r="Y152">
            <v>0</v>
          </cell>
        </row>
        <row r="153">
          <cell r="A153" t="str">
            <v>WPB Capital, spořitelní družstvo</v>
          </cell>
          <cell r="B153" t="str">
            <v>257 80 450</v>
          </cell>
          <cell r="C153" t="str">
            <v>Ovocný trh 572/11</v>
          </cell>
          <cell r="D153">
            <v>11000</v>
          </cell>
          <cell r="E153" t="str">
            <v xml:space="preserve"> Praha 1</v>
          </cell>
          <cell r="F153" t="str">
            <v>Česká republika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Robert Němec</v>
          </cell>
          <cell r="N153" t="str">
            <v>úvěrový pracovník</v>
          </cell>
          <cell r="O153">
            <v>226091218</v>
          </cell>
          <cell r="P153">
            <v>0</v>
          </cell>
          <cell r="Q153">
            <v>226091209</v>
          </cell>
          <cell r="R153" t="str">
            <v>nemec@wpb-capital.cz</v>
          </cell>
          <cell r="S153" t="str">
            <v>Peter Mojcík</v>
          </cell>
          <cell r="T153" t="str">
            <v>úvěrový pracovník</v>
          </cell>
          <cell r="U153">
            <v>226091209</v>
          </cell>
          <cell r="V153">
            <v>0</v>
          </cell>
          <cell r="W153" t="str">
            <v>nemec@wpb-capital.cz</v>
          </cell>
          <cell r="X153" t="str">
            <v>DZ</v>
          </cell>
          <cell r="Y153">
            <v>0</v>
          </cell>
        </row>
        <row r="154">
          <cell r="A154" t="str">
            <v>Wüstenrot-hypoteční banka a.s.</v>
          </cell>
          <cell r="B154" t="str">
            <v>267 47 154</v>
          </cell>
          <cell r="C154" t="str">
            <v>Na Hřebenech II 1718/8</v>
          </cell>
          <cell r="D154">
            <v>14023</v>
          </cell>
          <cell r="E154" t="str">
            <v xml:space="preserve"> Praha 4</v>
          </cell>
          <cell r="F154" t="str">
            <v>Česká republika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JUDr. Ing. Zuzana Kašparová</v>
          </cell>
          <cell r="N154" t="str">
            <v>Vedoucí úseku compliance</v>
          </cell>
          <cell r="O154">
            <v>257092346</v>
          </cell>
          <cell r="P154">
            <v>0</v>
          </cell>
          <cell r="Q154">
            <v>257092605</v>
          </cell>
          <cell r="R154" t="str">
            <v>zuzana.kasparova@wuestenrot.cz</v>
          </cell>
          <cell r="S154" t="str">
            <v>JUDr. Pavel Kára</v>
          </cell>
          <cell r="T154" t="str">
            <v>Compliance officer</v>
          </cell>
          <cell r="U154">
            <v>257092334</v>
          </cell>
          <cell r="V154">
            <v>0</v>
          </cell>
          <cell r="W154" t="str">
            <v>pavel.kara@wuestenrot.cz</v>
          </cell>
          <cell r="X154" t="str">
            <v>BNK</v>
          </cell>
          <cell r="Y154">
            <v>0</v>
          </cell>
        </row>
        <row r="155">
          <cell r="A155" t="str">
            <v>Wüstenrot-stavební spořitelna a.s.</v>
          </cell>
          <cell r="B155" t="str">
            <v>471 15 289</v>
          </cell>
          <cell r="C155" t="str">
            <v>Na Hřebenech II 1718/8</v>
          </cell>
          <cell r="D155">
            <v>14023</v>
          </cell>
          <cell r="E155" t="str">
            <v xml:space="preserve"> Praha 4</v>
          </cell>
          <cell r="F155" t="str">
            <v>Česká republika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JUDr. Ing. Zuzana Kašparová</v>
          </cell>
          <cell r="N155" t="str">
            <v>Vedoucí úseku compliance</v>
          </cell>
          <cell r="O155">
            <v>257092346</v>
          </cell>
          <cell r="P155">
            <v>0</v>
          </cell>
          <cell r="Q155">
            <v>257092605</v>
          </cell>
          <cell r="R155" t="str">
            <v>zuzana.kasparova@wuestenrot.cz</v>
          </cell>
          <cell r="S155" t="str">
            <v>JUDr. Pavel Kára</v>
          </cell>
          <cell r="T155" t="str">
            <v>Compliance officer</v>
          </cell>
          <cell r="U155">
            <v>257092334</v>
          </cell>
          <cell r="V155">
            <v>0</v>
          </cell>
          <cell r="W155" t="str">
            <v>pavel.kara@wuestenrot.cz</v>
          </cell>
          <cell r="X155" t="str">
            <v>BNK</v>
          </cell>
          <cell r="Y155">
            <v>0</v>
          </cell>
        </row>
        <row r="156">
          <cell r="A156" t="str">
            <v>Z - FIN, a.s.</v>
          </cell>
          <cell r="B156">
            <v>0</v>
          </cell>
          <cell r="C156" t="str">
            <v>Velké nám. 108</v>
          </cell>
          <cell r="D156">
            <v>76701</v>
          </cell>
          <cell r="E156" t="str">
            <v xml:space="preserve"> Kroměříž</v>
          </cell>
          <cell r="F156" t="str">
            <v>Česká republika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Ing. Jaromír Vystrčil</v>
          </cell>
          <cell r="N156" t="str">
            <v>předseda představenstva</v>
          </cell>
          <cell r="O156">
            <v>602777775</v>
          </cell>
          <cell r="P156">
            <v>0</v>
          </cell>
          <cell r="Q156">
            <v>577212359</v>
          </cell>
          <cell r="R156" t="str">
            <v>Jaromir.Vystrcil@gmail.com</v>
          </cell>
          <cell r="S156" t="str">
            <v>Ing. Libuše Vystrčilová</v>
          </cell>
          <cell r="T156" t="str">
            <v>člen představenstva</v>
          </cell>
          <cell r="U156">
            <v>602762362</v>
          </cell>
          <cell r="V156">
            <v>0</v>
          </cell>
          <cell r="W156" t="str">
            <v>Libina@seznam.cz</v>
          </cell>
          <cell r="X156" t="str">
            <v>PSMR</v>
          </cell>
          <cell r="Y156">
            <v>0</v>
          </cell>
        </row>
        <row r="157">
          <cell r="A157" t="str">
            <v>ZAGROS s.r.o.</v>
          </cell>
          <cell r="B157">
            <v>0</v>
          </cell>
          <cell r="C157" t="str">
            <v>Václavská 184/11</v>
          </cell>
          <cell r="D157">
            <v>60300</v>
          </cell>
          <cell r="E157" t="str">
            <v xml:space="preserve"> Brno</v>
          </cell>
          <cell r="F157" t="str">
            <v>Česká republika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Ing. Emad Jalil</v>
          </cell>
          <cell r="N157" t="str">
            <v>jednatel</v>
          </cell>
          <cell r="O157">
            <v>602503348</v>
          </cell>
          <cell r="P157">
            <v>0</v>
          </cell>
          <cell r="Q157">
            <v>549213699</v>
          </cell>
          <cell r="R157" t="str">
            <v>info@zagros.cz</v>
          </cell>
          <cell r="S157" t="str">
            <v>Raid Jalil</v>
          </cell>
          <cell r="T157" t="str">
            <v>jednatel</v>
          </cell>
          <cell r="U157">
            <v>602814715</v>
          </cell>
          <cell r="V157">
            <v>0</v>
          </cell>
          <cell r="W157" t="str">
            <v>info@zagros.cz</v>
          </cell>
          <cell r="X157" t="str">
            <v>PSMR</v>
          </cell>
          <cell r="Y157">
            <v>0</v>
          </cell>
        </row>
        <row r="158">
          <cell r="A158" t="str">
            <v>Záložna CREDITAS, spořitelní družstvo</v>
          </cell>
          <cell r="B158" t="str">
            <v>634 92 555</v>
          </cell>
          <cell r="C158" t="str">
            <v>tř. Svobody 1194/12</v>
          </cell>
          <cell r="D158">
            <v>77900</v>
          </cell>
          <cell r="E158" t="str">
            <v xml:space="preserve"> Olomouc</v>
          </cell>
          <cell r="F158" t="str">
            <v>Česká republika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Petr Rasocha</v>
          </cell>
          <cell r="N158" t="str">
            <v>předseda představenstva</v>
          </cell>
          <cell r="O158">
            <v>602321862</v>
          </cell>
          <cell r="P158">
            <v>0</v>
          </cell>
          <cell r="Q158">
            <v>588500702</v>
          </cell>
          <cell r="R158" t="str">
            <v>rasocha@creditas.cz</v>
          </cell>
          <cell r="S158" t="str">
            <v>JUDr. Alena Sikorová</v>
          </cell>
          <cell r="T158" t="str">
            <v>místopředsedkyně představenstva</v>
          </cell>
          <cell r="U158">
            <v>777760978</v>
          </cell>
          <cell r="V158">
            <v>0</v>
          </cell>
          <cell r="W158" t="str">
            <v>sikorova@creditas.cz</v>
          </cell>
          <cell r="X158" t="str">
            <v>DZ</v>
          </cell>
          <cell r="Y158">
            <v>0</v>
          </cell>
        </row>
        <row r="159">
          <cell r="A159" t="str">
            <v>ZDAR, a.s.</v>
          </cell>
          <cell r="B159">
            <v>0</v>
          </cell>
          <cell r="C159" t="str">
            <v>Jihlavská  759/4</v>
          </cell>
          <cell r="D159">
            <v>59101</v>
          </cell>
          <cell r="E159" t="str">
            <v xml:space="preserve"> Žďár nad Sázavou</v>
          </cell>
          <cell r="F159" t="str">
            <v>Česká republika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Ing. Richard Latislav</v>
          </cell>
          <cell r="N159" t="str">
            <v>předseda představenstva</v>
          </cell>
          <cell r="O159">
            <v>602746740</v>
          </cell>
          <cell r="P159">
            <v>0</v>
          </cell>
          <cell r="Q159">
            <v>566696197</v>
          </cell>
          <cell r="R159" t="str">
            <v>latislav@zdar.cz</v>
          </cell>
          <cell r="S159" t="str">
            <v>Ing. Josef Petrlík</v>
          </cell>
          <cell r="T159" t="str">
            <v>člen představenstva</v>
          </cell>
          <cell r="U159">
            <v>566696111</v>
          </cell>
          <cell r="V159">
            <v>0</v>
          </cell>
          <cell r="W159" t="str">
            <v>petrlik@zdar.cz</v>
          </cell>
          <cell r="X159" t="str">
            <v>EPMR</v>
          </cell>
          <cell r="Y159">
            <v>0</v>
          </cell>
        </row>
        <row r="160">
          <cell r="A160" t="str">
            <v>Zemědělské družstvo Maleč</v>
          </cell>
          <cell r="B160">
            <v>0</v>
          </cell>
          <cell r="C160" t="str">
            <v>Maleč 49</v>
          </cell>
          <cell r="D160">
            <v>58276</v>
          </cell>
          <cell r="E160" t="str">
            <v xml:space="preserve"> Maleč</v>
          </cell>
          <cell r="F160" t="str">
            <v>Česká republika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>Ing. Vít Šimon, Ph.D.</v>
          </cell>
          <cell r="N160" t="str">
            <v>ekonom</v>
          </cell>
          <cell r="O160">
            <v>724528871</v>
          </cell>
          <cell r="P160">
            <v>0</v>
          </cell>
          <cell r="Q160">
            <v>569692225</v>
          </cell>
          <cell r="R160" t="str">
            <v>vit.simon@zdmalec.cz</v>
          </cell>
          <cell r="S160" t="str">
            <v>Ing. Vít Šimon</v>
          </cell>
          <cell r="T160" t="str">
            <v>předseda představenstva</v>
          </cell>
          <cell r="U160">
            <v>602792710</v>
          </cell>
          <cell r="V160">
            <v>0</v>
          </cell>
          <cell r="W160" t="str">
            <v>simon@zdmalec.cz</v>
          </cell>
          <cell r="X160" t="str">
            <v>PSMR</v>
          </cell>
          <cell r="Y160">
            <v>0</v>
          </cell>
        </row>
        <row r="161">
          <cell r="A161" t="str">
            <v>ZEMPOMARKET a.s. Bečváry</v>
          </cell>
          <cell r="B161">
            <v>0</v>
          </cell>
          <cell r="C161" t="str">
            <v>Bečváry 51</v>
          </cell>
          <cell r="D161">
            <v>28143</v>
          </cell>
          <cell r="E161" t="str">
            <v xml:space="preserve"> Bečváry</v>
          </cell>
          <cell r="F161" t="str">
            <v>Česká republika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Mgr. Michael Urban</v>
          </cell>
          <cell r="N161" t="str">
            <v>vedoucí střediska</v>
          </cell>
          <cell r="O161">
            <v>321734189</v>
          </cell>
          <cell r="P161">
            <v>0</v>
          </cell>
          <cell r="Q161">
            <v>321796207</v>
          </cell>
          <cell r="R161" t="str">
            <v>michael.urban@seznam.cz</v>
          </cell>
          <cell r="S161" t="str">
            <v>Ing. Jiří Urban</v>
          </cell>
          <cell r="T161" t="str">
            <v>poradce</v>
          </cell>
          <cell r="U161">
            <v>321734100</v>
          </cell>
          <cell r="V161">
            <v>0</v>
          </cell>
          <cell r="W161" t="str">
            <v>ing.urban@becvary.zempo.cz</v>
          </cell>
          <cell r="X161" t="str">
            <v>PSMR</v>
          </cell>
          <cell r="Y161">
            <v>0</v>
          </cell>
        </row>
        <row r="162">
          <cell r="A162" t="str">
            <v>ZUNO BANK AG, organizační složka</v>
          </cell>
          <cell r="B162" t="str">
            <v>247 26 389</v>
          </cell>
          <cell r="C162" t="str">
            <v>Hvězdova 1716/2B</v>
          </cell>
          <cell r="D162" t="str">
            <v xml:space="preserve"> 140 78</v>
          </cell>
          <cell r="E162" t="str">
            <v xml:space="preserve"> Praha 4</v>
          </cell>
          <cell r="F162" t="str">
            <v>Česká republika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Zuzana Jankovič</v>
          </cell>
          <cell r="N162">
            <v>0</v>
          </cell>
          <cell r="O162">
            <v>245699001</v>
          </cell>
          <cell r="P162">
            <v>734693860</v>
          </cell>
          <cell r="Q162">
            <v>0</v>
          </cell>
          <cell r="R162" t="str">
            <v>zuzana.jankovic@zuno.eu</v>
          </cell>
          <cell r="S162" t="str">
            <v>Alena Hulíková</v>
          </cell>
          <cell r="T162">
            <v>0</v>
          </cell>
          <cell r="U162">
            <v>245699007</v>
          </cell>
          <cell r="V162">
            <v>734693857</v>
          </cell>
          <cell r="W162" t="str">
            <v>alena.hulikova@zuno.eu</v>
          </cell>
          <cell r="X162" t="str">
            <v>BNK</v>
          </cell>
          <cell r="Y162">
            <v>0</v>
          </cell>
        </row>
        <row r="163">
          <cell r="A163" t="str">
            <v>Žabka, a.s.</v>
          </cell>
          <cell r="B163">
            <v>0</v>
          </cell>
          <cell r="C163" t="str">
            <v>Antala Staška 510/38</v>
          </cell>
          <cell r="D163" t="str">
            <v xml:space="preserve"> 140 00</v>
          </cell>
          <cell r="E163" t="str">
            <v xml:space="preserve"> Praha 4</v>
          </cell>
          <cell r="F163" t="str">
            <v>Česká republika</v>
          </cell>
          <cell r="G163" t="str">
            <v>ZUNO BANK AG</v>
          </cell>
          <cell r="H163" t="str">
            <v>Muthgasse 26</v>
          </cell>
          <cell r="I163">
            <v>1190</v>
          </cell>
          <cell r="J163" t="str">
            <v>Vídeň</v>
          </cell>
          <cell r="K163" t="str">
            <v>Rakouská republika</v>
          </cell>
          <cell r="L163" t="str">
            <v>Registrační číslo: 9243402</v>
          </cell>
          <cell r="M163" t="str">
            <v>Ing. Radim Haluza</v>
          </cell>
          <cell r="N163" t="str">
            <v>předseda představenstva</v>
          </cell>
          <cell r="O163">
            <v>242406880</v>
          </cell>
          <cell r="P163">
            <v>0</v>
          </cell>
          <cell r="Q163">
            <v>0</v>
          </cell>
          <cell r="R163" t="str">
            <v>radim.haluza@izabka.cz</v>
          </cell>
          <cell r="S163" t="str">
            <v>Ing. Petr Vacek</v>
          </cell>
          <cell r="T163" t="str">
            <v>člen představenstva</v>
          </cell>
          <cell r="U163">
            <v>242406873</v>
          </cell>
          <cell r="V163">
            <v>0</v>
          </cell>
          <cell r="W163" t="str">
            <v>petr.vacek@izabka.cz</v>
          </cell>
          <cell r="X163" t="str">
            <v>PSMR</v>
          </cell>
          <cell r="Y163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</sheetNames>
    <sheetDataSet>
      <sheetData sheetId="0">
        <row r="1">
          <cell r="A1" t="str">
            <v>Firma</v>
          </cell>
          <cell r="B1" t="str">
            <v>IČO</v>
          </cell>
          <cell r="C1" t="str">
            <v>Sídlo (ulice, č.p.)</v>
          </cell>
          <cell r="D1" t="str">
            <v>Sídlo (PSČ)</v>
          </cell>
          <cell r="E1" t="str">
            <v>Sídlo (město)</v>
          </cell>
          <cell r="F1" t="str">
            <v>Sídlo (Stát)</v>
          </cell>
          <cell r="G1" t="str">
            <v>Mateřská společnost</v>
          </cell>
          <cell r="H1" t="str">
            <v>Sídlo (ulice, č.p.)</v>
          </cell>
          <cell r="I1" t="str">
            <v>PSČ</v>
          </cell>
          <cell r="J1" t="str">
            <v>Město</v>
          </cell>
          <cell r="K1" t="str">
            <v>Stát</v>
          </cell>
          <cell r="L1" t="str">
            <v>"IČO"</v>
          </cell>
          <cell r="M1" t="str">
            <v>Kontaktní osoba 1</v>
          </cell>
          <cell r="N1" t="str">
            <v>Funkce KO1</v>
          </cell>
          <cell r="O1" t="str">
            <v>Telefon KO1</v>
          </cell>
          <cell r="P1" t="str">
            <v>Mobil KO1</v>
          </cell>
          <cell r="Q1" t="str">
            <v>Fax KO1</v>
          </cell>
          <cell r="R1" t="str">
            <v>E-mail KO1</v>
          </cell>
          <cell r="S1" t="str">
            <v>Kontaktní osoba 2</v>
          </cell>
          <cell r="T1" t="str">
            <v>Funkce KO2</v>
          </cell>
          <cell r="U1" t="str">
            <v>Telefon KO2</v>
          </cell>
          <cell r="V1" t="str">
            <v>Mobil KO2</v>
          </cell>
          <cell r="W1" t="str">
            <v>E-mail KO2</v>
          </cell>
          <cell r="X1">
            <v>0</v>
          </cell>
          <cell r="Y1" t="str">
            <v>Pozn. (další KO, tel, e-mail, dříbější jméno)</v>
          </cell>
        </row>
        <row r="2">
          <cell r="A2" t="str">
            <v>A3B, spol. s r.o.</v>
          </cell>
          <cell r="B2">
            <v>26436175</v>
          </cell>
          <cell r="C2" t="str">
            <v>Benátecká 1479</v>
          </cell>
          <cell r="D2" t="str">
            <v>250 01</v>
          </cell>
          <cell r="E2" t="str">
            <v>Brandýs nad Labem - Stará Boleslav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ABEWY EXE GROUP, s.r.o.</v>
          </cell>
          <cell r="B3" t="str">
            <v>279 44 514</v>
          </cell>
          <cell r="C3" t="str">
            <v>Táboritská 1000/23</v>
          </cell>
          <cell r="D3" t="str">
            <v>130 87</v>
          </cell>
          <cell r="E3" t="str">
            <v>Praha 3 - Žižkov</v>
          </cell>
          <cell r="F3" t="str">
            <v>Česká republika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 t="str">
            <v>accredi a.s.</v>
          </cell>
          <cell r="B4">
            <v>0</v>
          </cell>
          <cell r="C4" t="str">
            <v>Na Perštýně 1</v>
          </cell>
          <cell r="D4">
            <v>14000</v>
          </cell>
          <cell r="E4" t="str">
            <v xml:space="preserve"> Praha 1</v>
          </cell>
          <cell r="F4" t="str">
            <v>Česká republika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Vladimír Čutta</v>
          </cell>
          <cell r="N4" t="str">
            <v>výkonný ředitel</v>
          </cell>
          <cell r="O4">
            <v>733737111</v>
          </cell>
          <cell r="P4">
            <v>0</v>
          </cell>
          <cell r="Q4">
            <v>226258288</v>
          </cell>
          <cell r="R4" t="str">
            <v>vladimir.cutta@accredi.cz</v>
          </cell>
          <cell r="S4" t="str">
            <v>Adam Sliwka</v>
          </cell>
          <cell r="T4" t="str">
            <v>obchodní ředitel</v>
          </cell>
          <cell r="U4">
            <v>733737100</v>
          </cell>
          <cell r="V4">
            <v>0</v>
          </cell>
          <cell r="W4" t="str">
            <v>adam.sliwka@accredi.cz</v>
          </cell>
          <cell r="X4" t="str">
            <v>PSMR</v>
          </cell>
          <cell r="Y4">
            <v>0</v>
          </cell>
        </row>
        <row r="5">
          <cell r="A5" t="str">
            <v>ACEMA Credit Czech, a.s.</v>
          </cell>
          <cell r="B5" t="str">
            <v>261 58 761</v>
          </cell>
          <cell r="C5" t="str">
            <v>U Libeňského pivovaru 63/2</v>
          </cell>
          <cell r="D5" t="str">
            <v>180 00</v>
          </cell>
          <cell r="E5" t="str">
            <v>Praha 8 - Libeň</v>
          </cell>
          <cell r="F5" t="str">
            <v>Česká republika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ADA FINANCE GROUP, s.r.o.</v>
          </cell>
          <cell r="B6">
            <v>0</v>
          </cell>
          <cell r="C6" t="str">
            <v>Reální 338/6</v>
          </cell>
          <cell r="D6">
            <v>70200</v>
          </cell>
          <cell r="E6" t="str">
            <v xml:space="preserve"> Ostrava</v>
          </cell>
          <cell r="F6" t="str">
            <v>Česká republika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Ladislav Adámek</v>
          </cell>
          <cell r="N6" t="str">
            <v>jednatel - majitel</v>
          </cell>
          <cell r="O6">
            <v>602534320</v>
          </cell>
          <cell r="P6">
            <v>0</v>
          </cell>
          <cell r="Q6">
            <v>596124587</v>
          </cell>
          <cell r="R6" t="str">
            <v>L.Adamek@seznam.cz</v>
          </cell>
          <cell r="S6" t="str">
            <v>Robert Michal</v>
          </cell>
          <cell r="T6" t="str">
            <v>jednatel - majitel</v>
          </cell>
          <cell r="U6">
            <v>602430790</v>
          </cell>
          <cell r="V6">
            <v>0</v>
          </cell>
          <cell r="W6" t="str">
            <v>Robert.Michal@seznam.cz</v>
          </cell>
          <cell r="X6" t="str">
            <v>NDM</v>
          </cell>
          <cell r="Y6">
            <v>0</v>
          </cell>
        </row>
        <row r="7">
          <cell r="A7" t="str">
            <v>agmo cz, s.r.o.</v>
          </cell>
          <cell r="B7">
            <v>0</v>
          </cell>
          <cell r="C7" t="str">
            <v>Na výsluní 201/13 - Strašnice</v>
          </cell>
          <cell r="D7">
            <v>10000</v>
          </cell>
          <cell r="E7" t="str">
            <v xml:space="preserve"> Praha - Strašnice</v>
          </cell>
          <cell r="F7" t="str">
            <v>Česká republika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Martin Smrt</v>
          </cell>
          <cell r="N7" t="str">
            <v>vedoucí provozu</v>
          </cell>
          <cell r="O7">
            <v>603488303</v>
          </cell>
          <cell r="P7">
            <v>0</v>
          </cell>
          <cell r="Q7">
            <v>0</v>
          </cell>
          <cell r="R7" t="str">
            <v>martin.smrt@agmo.eu</v>
          </cell>
          <cell r="S7" t="str">
            <v>Bronislav Blecha</v>
          </cell>
          <cell r="T7" t="str">
            <v>produkt manažer</v>
          </cell>
          <cell r="U7">
            <v>737264743</v>
          </cell>
          <cell r="V7">
            <v>0</v>
          </cell>
          <cell r="W7" t="str">
            <v>bronislav.blecha@agmo.eu</v>
          </cell>
          <cell r="X7" t="str">
            <v>PPSMR</v>
          </cell>
          <cell r="Y7">
            <v>0</v>
          </cell>
        </row>
        <row r="8">
          <cell r="A8" t="str">
            <v>AGRO Liboměřice a.s.</v>
          </cell>
          <cell r="B8">
            <v>0</v>
          </cell>
          <cell r="C8" t="str">
            <v>Mladoňovice, Pohled čp. 26</v>
          </cell>
          <cell r="D8">
            <v>53821</v>
          </cell>
          <cell r="E8" t="str">
            <v xml:space="preserve"> Slatiňany</v>
          </cell>
          <cell r="F8" t="str">
            <v>Česká republika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Ing. František Paulus</v>
          </cell>
          <cell r="N8" t="str">
            <v>předseda představenstva</v>
          </cell>
          <cell r="O8">
            <v>469685161</v>
          </cell>
          <cell r="P8">
            <v>0</v>
          </cell>
          <cell r="Q8">
            <v>469685167</v>
          </cell>
          <cell r="R8" t="str">
            <v>agro.libomerice@worldonline.cz</v>
          </cell>
          <cell r="S8" t="str">
            <v>Ing. Vladimír Slavík</v>
          </cell>
          <cell r="T8" t="str">
            <v>místopředseda představenstva</v>
          </cell>
          <cell r="U8">
            <v>0</v>
          </cell>
          <cell r="V8">
            <v>0</v>
          </cell>
          <cell r="W8" t="str">
            <v>agro.libomerice@worldonline.cz</v>
          </cell>
          <cell r="X8" t="str">
            <v>PPSMR</v>
          </cell>
          <cell r="Y8">
            <v>0</v>
          </cell>
        </row>
        <row r="9">
          <cell r="A9" t="str">
            <v>Air Bank a.s.</v>
          </cell>
          <cell r="B9" t="str">
            <v>290 45 371</v>
          </cell>
          <cell r="C9" t="str">
            <v>Hráského 2231/25 - Chodov</v>
          </cell>
          <cell r="D9">
            <v>14800</v>
          </cell>
          <cell r="E9" t="str">
            <v xml:space="preserve"> Praha - Chodov</v>
          </cell>
          <cell r="F9" t="str">
            <v>Česká republika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Mgr. Andrea Zatloukalová</v>
          </cell>
          <cell r="N9" t="str">
            <v>ředitel divize Právní a compliance</v>
          </cell>
          <cell r="O9">
            <v>541598649</v>
          </cell>
          <cell r="P9">
            <v>0</v>
          </cell>
          <cell r="Q9">
            <v>541211893</v>
          </cell>
          <cell r="R9" t="str">
            <v>andrea.zatloukalova@airbank.cz</v>
          </cell>
          <cell r="S9" t="str">
            <v>Mgr. Eva Šulcová</v>
          </cell>
          <cell r="T9" t="str">
            <v>specialista divize Právní a compliance</v>
          </cell>
          <cell r="U9">
            <v>541598356</v>
          </cell>
          <cell r="V9">
            <v>0</v>
          </cell>
          <cell r="W9" t="str">
            <v>eva.sulcova@airbank.cz</v>
          </cell>
          <cell r="X9" t="str">
            <v>BNK</v>
          </cell>
          <cell r="Y9">
            <v>0</v>
          </cell>
        </row>
        <row r="10">
          <cell r="A10" t="str">
            <v>AKCENTA CZ, a.s.</v>
          </cell>
          <cell r="B10">
            <v>0</v>
          </cell>
          <cell r="C10" t="str">
            <v>U Vršovického hřbitova 554</v>
          </cell>
          <cell r="D10">
            <v>10100</v>
          </cell>
          <cell r="E10" t="str">
            <v xml:space="preserve"> Praha 10</v>
          </cell>
          <cell r="F10" t="str">
            <v>Česká republika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Petra Nová</v>
          </cell>
          <cell r="N10" t="str">
            <v>místopředseda představenstva</v>
          </cell>
          <cell r="O10">
            <v>498777770</v>
          </cell>
          <cell r="P10">
            <v>0</v>
          </cell>
          <cell r="Q10">
            <v>498777750</v>
          </cell>
          <cell r="R10" t="str">
            <v>compliance@akcenta.eu</v>
          </cell>
          <cell r="S10" t="str">
            <v>Ing. Milan Lacina</v>
          </cell>
          <cell r="T10" t="str">
            <v>předseda představenstva</v>
          </cell>
          <cell r="U10">
            <v>498777770</v>
          </cell>
          <cell r="V10">
            <v>0</v>
          </cell>
          <cell r="W10" t="str">
            <v>milan.lacina.jr@akcenta.eu</v>
          </cell>
          <cell r="X10" t="str">
            <v>PI</v>
          </cell>
          <cell r="Y10">
            <v>0</v>
          </cell>
        </row>
        <row r="11">
          <cell r="A11" t="str">
            <v>AKCENTA, spořitelní a úvěrní družstvo</v>
          </cell>
          <cell r="B11" t="str">
            <v>649 46 851</v>
          </cell>
          <cell r="C11" t="str">
            <v>Gočárova tř. 312/52</v>
          </cell>
          <cell r="D11">
            <v>50002</v>
          </cell>
          <cell r="E11" t="str">
            <v xml:space="preserve"> Hradec Králové</v>
          </cell>
          <cell r="F11" t="str">
            <v>Česká republika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Michaela Fibigerová</v>
          </cell>
          <cell r="N11" t="str">
            <v>Compliance</v>
          </cell>
          <cell r="O11">
            <v>498777769</v>
          </cell>
          <cell r="P11">
            <v>0</v>
          </cell>
          <cell r="Q11">
            <v>498777750</v>
          </cell>
          <cell r="R11" t="str">
            <v>michaela.fibigerova@akcenta.cz</v>
          </cell>
          <cell r="S11" t="str">
            <v>Petra Nová</v>
          </cell>
          <cell r="T11" t="str">
            <v>členka představenstva</v>
          </cell>
          <cell r="U11">
            <v>498777755</v>
          </cell>
          <cell r="V11">
            <v>0</v>
          </cell>
          <cell r="W11" t="str">
            <v>petra.nova@akcenta.cz</v>
          </cell>
          <cell r="X11" t="str">
            <v>DZ</v>
          </cell>
          <cell r="Y11">
            <v>0</v>
          </cell>
        </row>
        <row r="12">
          <cell r="A12" t="str">
            <v>Aktivafin s.r.o.</v>
          </cell>
          <cell r="B12" t="str">
            <v>292 289 13</v>
          </cell>
          <cell r="C12" t="str">
            <v>Tovačovského 318/18</v>
          </cell>
          <cell r="D12" t="str">
            <v>767 01</v>
          </cell>
          <cell r="E12" t="str">
            <v>Kroměříž</v>
          </cell>
          <cell r="F12" t="str">
            <v>Česká republika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Aktiv Change s.r.o.</v>
          </cell>
          <cell r="B13">
            <v>0</v>
          </cell>
          <cell r="C13" t="str">
            <v>Mostecká 49/12</v>
          </cell>
          <cell r="D13">
            <v>11800</v>
          </cell>
          <cell r="E13" t="str">
            <v xml:space="preserve"> Praha 1</v>
          </cell>
          <cell r="F13" t="str">
            <v>Česká republika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Ziad Hassan</v>
          </cell>
          <cell r="N13" t="str">
            <v>jednatel</v>
          </cell>
          <cell r="O13">
            <v>224934761</v>
          </cell>
          <cell r="P13">
            <v>0</v>
          </cell>
          <cell r="Q13">
            <v>224934761</v>
          </cell>
          <cell r="R13" t="str">
            <v>aktivchange@aktivchange.cz</v>
          </cell>
          <cell r="S13" t="str">
            <v>Jason Lee Dupuy</v>
          </cell>
          <cell r="T13" t="str">
            <v>jednatel</v>
          </cell>
          <cell r="U13">
            <v>257532626</v>
          </cell>
          <cell r="V13">
            <v>0</v>
          </cell>
          <cell r="W13">
            <v>0</v>
          </cell>
          <cell r="X13" t="str">
            <v>NDM</v>
          </cell>
          <cell r="Y13">
            <v>0</v>
          </cell>
        </row>
        <row r="14">
          <cell r="A14" t="str">
            <v>ANEXIA S.R.O.</v>
          </cell>
          <cell r="B14">
            <v>0</v>
          </cell>
          <cell r="C14" t="str">
            <v>Lubenská 1588</v>
          </cell>
          <cell r="D14">
            <v>26980</v>
          </cell>
          <cell r="E14" t="str">
            <v xml:space="preserve"> Rakovník</v>
          </cell>
          <cell r="F14" t="str">
            <v>Česká republika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Pavel Kopřiva</v>
          </cell>
          <cell r="N14" t="str">
            <v>jednatel</v>
          </cell>
          <cell r="O14">
            <v>313513350</v>
          </cell>
          <cell r="P14">
            <v>0</v>
          </cell>
          <cell r="Q14">
            <v>313515570</v>
          </cell>
          <cell r="R14" t="str">
            <v>kopriva@anexia.cz</v>
          </cell>
          <cell r="S14" t="str">
            <v>Dagmar Brezinová</v>
          </cell>
          <cell r="T14" t="str">
            <v>asistentka jednatele</v>
          </cell>
          <cell r="U14">
            <v>313513350</v>
          </cell>
          <cell r="V14">
            <v>0</v>
          </cell>
          <cell r="W14" t="str">
            <v>brezinova@anexia.cz</v>
          </cell>
          <cell r="X14" t="str">
            <v>EPMR</v>
          </cell>
          <cell r="Y14">
            <v>0</v>
          </cell>
        </row>
        <row r="15">
          <cell r="A15" t="str">
            <v>Antikvi Praha s.r.o.</v>
          </cell>
          <cell r="B15">
            <v>0</v>
          </cell>
          <cell r="C15" t="str">
            <v>Tusarova 1521/26</v>
          </cell>
          <cell r="D15">
            <v>17000</v>
          </cell>
          <cell r="E15" t="str">
            <v xml:space="preserve"> Praha 7</v>
          </cell>
          <cell r="F15" t="str">
            <v>Česká republika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Fattakhov Jamshid</v>
          </cell>
          <cell r="N15" t="str">
            <v>vedoucí</v>
          </cell>
          <cell r="O15">
            <v>773248575</v>
          </cell>
          <cell r="P15">
            <v>0</v>
          </cell>
          <cell r="Q15">
            <v>0</v>
          </cell>
          <cell r="R15" t="str">
            <v>f.jamshid.f@seznam.cz</v>
          </cell>
          <cell r="S15" t="str">
            <v>Fayziev Khikmatilla</v>
          </cell>
          <cell r="T15" t="str">
            <v>operátor</v>
          </cell>
          <cell r="U15">
            <v>775603814</v>
          </cell>
          <cell r="V15">
            <v>0</v>
          </cell>
          <cell r="W15" t="str">
            <v>hikmatfayziev@gmail.com</v>
          </cell>
          <cell r="X15" t="str">
            <v>PPSMR</v>
          </cell>
          <cell r="Y15">
            <v>0</v>
          </cell>
        </row>
        <row r="16">
          <cell r="A16" t="str">
            <v>APT Corp s.r.o.</v>
          </cell>
          <cell r="B16" t="str">
            <v>242 67 015</v>
          </cell>
          <cell r="C16" t="str">
            <v>Vyšehradská 1349/2</v>
          </cell>
          <cell r="D16" t="str">
            <v>128 00</v>
          </cell>
          <cell r="E16" t="str">
            <v>Praha 2 - Nové Město</v>
          </cell>
          <cell r="F16" t="str">
            <v>Česká republika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Artesa, spořitelní družstvo</v>
          </cell>
          <cell r="B17" t="str">
            <v>257 78 722</v>
          </cell>
          <cell r="C17" t="str">
            <v>Politických vězňů 1272/21</v>
          </cell>
          <cell r="D17">
            <v>11000</v>
          </cell>
          <cell r="E17" t="str">
            <v xml:space="preserve"> Praha 1</v>
          </cell>
          <cell r="F17" t="str">
            <v>Česká republika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Ing. Pavel Hrdina</v>
          </cell>
          <cell r="N17" t="str">
            <v>předseda představenstva</v>
          </cell>
          <cell r="O17">
            <v>606666081</v>
          </cell>
          <cell r="P17">
            <v>0</v>
          </cell>
          <cell r="Q17">
            <v>0</v>
          </cell>
          <cell r="R17" t="str">
            <v>pavel.hrdina@artesa.cz</v>
          </cell>
          <cell r="S17" t="str">
            <v>Mgr. Marta Krajníková</v>
          </cell>
          <cell r="T17" t="str">
            <v>místopředseda představenstva</v>
          </cell>
          <cell r="U17">
            <v>725118811</v>
          </cell>
          <cell r="V17">
            <v>0</v>
          </cell>
          <cell r="W17" t="str">
            <v>marta.krajnikova@artesa.cz</v>
          </cell>
          <cell r="X17" t="str">
            <v>DZ</v>
          </cell>
          <cell r="Y17">
            <v>0</v>
          </cell>
        </row>
        <row r="18">
          <cell r="A18" t="str">
            <v>Aukro s.r.o.</v>
          </cell>
          <cell r="B18">
            <v>0</v>
          </cell>
          <cell r="C18" t="str">
            <v>nám. T.G. Masaryka 1280</v>
          </cell>
          <cell r="D18">
            <v>76001</v>
          </cell>
          <cell r="E18" t="str">
            <v xml:space="preserve"> Zlín</v>
          </cell>
          <cell r="F18" t="str">
            <v>Česká republika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Mgr. Gabriel Kalapoš</v>
          </cell>
          <cell r="N18" t="str">
            <v>manažer platebních systémů</v>
          </cell>
          <cell r="O18">
            <v>734445544</v>
          </cell>
          <cell r="P18">
            <v>0</v>
          </cell>
          <cell r="Q18">
            <v>0</v>
          </cell>
          <cell r="R18" t="str">
            <v>gabriel.kalapos@aukro.cz</v>
          </cell>
          <cell r="S18" t="str">
            <v>Mgr. Pavel Vanča</v>
          </cell>
          <cell r="T18" t="str">
            <v>právník</v>
          </cell>
          <cell r="U18">
            <v>604560649</v>
          </cell>
          <cell r="V18">
            <v>0</v>
          </cell>
          <cell r="W18" t="str">
            <v>pavel.vanca@aukro.cz</v>
          </cell>
          <cell r="X18" t="str">
            <v>PSMR</v>
          </cell>
          <cell r="Y18">
            <v>0</v>
          </cell>
        </row>
        <row r="19">
          <cell r="A19" t="str">
            <v>Autobusy Karlovy Vary, a.s.</v>
          </cell>
          <cell r="B19">
            <v>0</v>
          </cell>
          <cell r="C19" t="str">
            <v>Sportovní 4 Vary</v>
          </cell>
          <cell r="D19">
            <v>36009</v>
          </cell>
          <cell r="E19" t="str">
            <v xml:space="preserve">  Karlovy Vary</v>
          </cell>
          <cell r="F19" t="str">
            <v>Česká republika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Ing. Petr Čolák</v>
          </cell>
          <cell r="N19" t="str">
            <v>ekonomicko-finanční ředitel</v>
          </cell>
          <cell r="O19">
            <v>353226221</v>
          </cell>
          <cell r="P19">
            <v>0</v>
          </cell>
          <cell r="Q19">
            <v>353228996</v>
          </cell>
          <cell r="R19" t="str">
            <v>petr.colak@autobusy-kv.cz</v>
          </cell>
          <cell r="S19" t="str">
            <v>Ing. Lenka Lenka Reichová</v>
          </cell>
          <cell r="T19" t="str">
            <v>vedoucí finanční referent</v>
          </cell>
          <cell r="U19">
            <v>353226221</v>
          </cell>
          <cell r="V19">
            <v>0</v>
          </cell>
          <cell r="W19" t="str">
            <v>lenka.reichova@autobusy-kv.cz</v>
          </cell>
          <cell r="X19" t="str">
            <v>EPMR</v>
          </cell>
          <cell r="Y19">
            <v>0</v>
          </cell>
        </row>
        <row r="20">
          <cell r="A20" t="str">
            <v>AXA Bank Europe, organizační složka</v>
          </cell>
          <cell r="B20" t="str">
            <v>číslo firmy 0404.476.835</v>
          </cell>
          <cell r="C20" t="str">
            <v>Boulevard du Souverain 25</v>
          </cell>
          <cell r="D20">
            <v>1170</v>
          </cell>
          <cell r="E20" t="str">
            <v>Watermael-Boitsfort</v>
          </cell>
          <cell r="F20" t="str">
            <v xml:space="preserve">Belgické království 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JUDr. Martin Draslar, Ph.D.</v>
          </cell>
          <cell r="N20" t="str">
            <v>Chief Legal and Compliance Officer</v>
          </cell>
          <cell r="O20">
            <v>225021258</v>
          </cell>
          <cell r="P20">
            <v>0</v>
          </cell>
          <cell r="Q20">
            <v>0</v>
          </cell>
          <cell r="R20" t="str">
            <v>martin.draslar@axabank.cz</v>
          </cell>
          <cell r="S20" t="str">
            <v>Lumír Zeman, dipl.ek.</v>
          </cell>
          <cell r="T20" t="str">
            <v>Compliance officer</v>
          </cell>
          <cell r="U20">
            <v>225021274</v>
          </cell>
          <cell r="V20">
            <v>0</v>
          </cell>
          <cell r="W20" t="str">
            <v>lumir.zeman@axabank.cz</v>
          </cell>
          <cell r="X20" t="str">
            <v>BNK</v>
          </cell>
          <cell r="Y20">
            <v>0</v>
          </cell>
        </row>
        <row r="21">
          <cell r="A21" t="str">
            <v>Bank of Tokyo-Mitsubishi UFJ (Holland) N.V. Prague Branch, org. složka</v>
          </cell>
          <cell r="B21" t="str">
            <v>274 27 901</v>
          </cell>
          <cell r="C21" t="str">
            <v>Klicperova 3208/12</v>
          </cell>
          <cell r="D21">
            <v>15000</v>
          </cell>
          <cell r="E21" t="str">
            <v xml:space="preserve"> Praha 5</v>
          </cell>
          <cell r="F21" t="str">
            <v>Česká republika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Ing. Vladimír Šulc</v>
          </cell>
          <cell r="N21" t="str">
            <v>operation manager</v>
          </cell>
          <cell r="O21">
            <v>257257921</v>
          </cell>
          <cell r="P21">
            <v>0</v>
          </cell>
          <cell r="Q21">
            <v>257257957</v>
          </cell>
          <cell r="R21" t="str">
            <v>vladimir.sulc@cz.mufg.jp</v>
          </cell>
          <cell r="S21" t="str">
            <v>Zuzana Komůrková</v>
          </cell>
          <cell r="T21" t="str">
            <v>asistant</v>
          </cell>
          <cell r="U21">
            <v>257257922</v>
          </cell>
          <cell r="V21">
            <v>0</v>
          </cell>
          <cell r="W21" t="str">
            <v>zuzana.komurkova@cz.mufg.jp</v>
          </cell>
          <cell r="X21" t="str">
            <v>BNK</v>
          </cell>
          <cell r="Y21">
            <v>0</v>
          </cell>
        </row>
        <row r="22">
          <cell r="A22" t="str">
            <v>Benefical Finance a.s.</v>
          </cell>
          <cell r="B22">
            <v>0</v>
          </cell>
          <cell r="C22" t="str">
            <v>Nádražní 23/344</v>
          </cell>
          <cell r="D22">
            <v>15134</v>
          </cell>
          <cell r="E22" t="str">
            <v xml:space="preserve"> Praha 5</v>
          </cell>
          <cell r="F22" t="str">
            <v>Česká republika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Ing. Kateřina Šipková</v>
          </cell>
          <cell r="N22" t="str">
            <v>finanční ředitelka</v>
          </cell>
          <cell r="O22">
            <v>251118300</v>
          </cell>
          <cell r="P22">
            <v>0</v>
          </cell>
          <cell r="Q22">
            <v>251118999</v>
          </cell>
          <cell r="R22" t="str">
            <v>katerina.sipkova@benefical.cz</v>
          </cell>
          <cell r="S22" t="str">
            <v>Ing. Josef Vrtiška</v>
          </cell>
          <cell r="T22" t="str">
            <v xml:space="preserve">finanční asistent </v>
          </cell>
          <cell r="U22">
            <v>251118313</v>
          </cell>
          <cell r="V22">
            <v>0</v>
          </cell>
          <cell r="W22" t="str">
            <v>josef.vrtiska@benefical.cz</v>
          </cell>
          <cell r="X22" t="str">
            <v>NON</v>
          </cell>
          <cell r="Y22">
            <v>0</v>
          </cell>
        </row>
        <row r="23">
          <cell r="A23" t="str">
            <v>BNP Paribas Personal Finance SA</v>
          </cell>
          <cell r="B23" t="str">
            <v>038 147 42</v>
          </cell>
          <cell r="C23" t="str">
            <v>Karla Engliše 3208/5</v>
          </cell>
          <cell r="D23" t="str">
            <v>150 00</v>
          </cell>
          <cell r="E23" t="str">
            <v>Praha 5</v>
          </cell>
          <cell r="F23" t="str">
            <v>Česká republika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Bohemia Faktoring, s.r.o.</v>
          </cell>
          <cell r="B24">
            <v>27242617</v>
          </cell>
          <cell r="C24" t="str">
            <v>Letenská 121/8</v>
          </cell>
          <cell r="D24" t="str">
            <v>118 00</v>
          </cell>
          <cell r="E24" t="str">
            <v>Praha 1 - Malá Strana</v>
          </cell>
          <cell r="F24" t="str">
            <v>Česká republika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BOSÁK, spol. s r.o.</v>
          </cell>
          <cell r="B25">
            <v>0</v>
          </cell>
          <cell r="C25" t="str">
            <v>Příbramská 964</v>
          </cell>
          <cell r="D25">
            <v>26301</v>
          </cell>
          <cell r="E25" t="str">
            <v xml:space="preserve"> Dobříš</v>
          </cell>
          <cell r="F25" t="str">
            <v>Česká republika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Jan Bosák</v>
          </cell>
          <cell r="N25" t="str">
            <v>jednatel</v>
          </cell>
          <cell r="O25">
            <v>318523303</v>
          </cell>
          <cell r="P25">
            <v>0</v>
          </cell>
          <cell r="Q25">
            <v>318523303</v>
          </cell>
          <cell r="R25" t="str">
            <v>jan.bosak@bosaksro.cz</v>
          </cell>
          <cell r="S25" t="str">
            <v>Jiří Sladký</v>
          </cell>
          <cell r="T25" t="str">
            <v>vedoucí osobní dopravy</v>
          </cell>
          <cell r="U25">
            <v>318521020</v>
          </cell>
          <cell r="V25">
            <v>0</v>
          </cell>
          <cell r="W25" t="str">
            <v>sladky@bosaksro.cz</v>
          </cell>
          <cell r="X25" t="str">
            <v>EPMR</v>
          </cell>
          <cell r="Y25">
            <v>0</v>
          </cell>
        </row>
        <row r="26">
          <cell r="A26" t="str">
            <v>Broker Consulting, a.s.</v>
          </cell>
          <cell r="B26" t="str">
            <v>252 21 736</v>
          </cell>
          <cell r="C26" t="str">
            <v>Jiráskovo náměstí 2</v>
          </cell>
          <cell r="D26">
            <v>32600</v>
          </cell>
          <cell r="E26" t="str">
            <v>Plzeň</v>
          </cell>
          <cell r="F26" t="str">
            <v>Česká republika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Business Credit s.r.o.</v>
          </cell>
          <cell r="B27">
            <v>0</v>
          </cell>
          <cell r="C27" t="str">
            <v>Kodetka Vnitřní 68 Hora</v>
          </cell>
          <cell r="D27">
            <v>37371</v>
          </cell>
          <cell r="E27" t="str">
            <v xml:space="preserve"> Hlincova Hora</v>
          </cell>
          <cell r="F27" t="str">
            <v>Česká republika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Ing. Jiří Jirka</v>
          </cell>
          <cell r="N27" t="str">
            <v>jednatel</v>
          </cell>
          <cell r="O27">
            <v>724468571</v>
          </cell>
          <cell r="P27">
            <v>0</v>
          </cell>
          <cell r="Q27">
            <v>0</v>
          </cell>
          <cell r="R27" t="str">
            <v>jiri.jirka@businesscredit.cz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 t="str">
            <v>PSMR</v>
          </cell>
          <cell r="Y27">
            <v>0</v>
          </cell>
        </row>
        <row r="28">
          <cell r="A28" t="str">
            <v>Business Money, a. s.</v>
          </cell>
          <cell r="B28">
            <v>29158079</v>
          </cell>
          <cell r="C28" t="str">
            <v>Hybešova 167/18</v>
          </cell>
          <cell r="D28" t="str">
            <v>360 05</v>
          </cell>
          <cell r="E28" t="str">
            <v>Karlovy Vary</v>
          </cell>
          <cell r="F28" t="str">
            <v>Česká republika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BusLine a.s.</v>
          </cell>
          <cell r="B29">
            <v>0</v>
          </cell>
          <cell r="C29" t="str">
            <v>Na rovinkách 211</v>
          </cell>
          <cell r="D29">
            <v>51325</v>
          </cell>
          <cell r="E29" t="str">
            <v xml:space="preserve"> Semily</v>
          </cell>
          <cell r="F29" t="str">
            <v>Česká republika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Ing. Tomáš Roubiček</v>
          </cell>
          <cell r="N29" t="str">
            <v>generální ředitel</v>
          </cell>
          <cell r="O29">
            <v>481368211</v>
          </cell>
          <cell r="P29">
            <v>0</v>
          </cell>
          <cell r="Q29">
            <v>481368299</v>
          </cell>
          <cell r="R29" t="str">
            <v>reditel@busline.cz</v>
          </cell>
          <cell r="S29" t="str">
            <v>Ing. Jaroslav Semler</v>
          </cell>
          <cell r="T29" t="str">
            <v>dopravní ředitel</v>
          </cell>
          <cell r="U29">
            <v>481368212</v>
          </cell>
          <cell r="V29">
            <v>0</v>
          </cell>
          <cell r="W29" t="str">
            <v>doprava@busline.cz</v>
          </cell>
          <cell r="X29" t="str">
            <v>EPMR</v>
          </cell>
          <cell r="Y29">
            <v>0</v>
          </cell>
        </row>
        <row r="30">
          <cell r="A30" t="str">
            <v>CAMARGO consulting s.r.o.</v>
          </cell>
          <cell r="B30" t="str">
            <v>274 01 227</v>
          </cell>
          <cell r="C30" t="str">
            <v>Sádky 316/15</v>
          </cell>
          <cell r="D30" t="str">
            <v>171 00</v>
          </cell>
          <cell r="E30" t="str">
            <v>Praha 7 - Troja</v>
          </cell>
          <cell r="F30" t="str">
            <v>Česká republika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CETELEM ČR, a.s.</v>
          </cell>
          <cell r="B31">
            <v>0</v>
          </cell>
          <cell r="C31" t="str">
            <v>Karla Engliše 5/3208</v>
          </cell>
          <cell r="D31">
            <v>15000</v>
          </cell>
          <cell r="E31" t="str">
            <v xml:space="preserve"> Praha 5</v>
          </cell>
          <cell r="F31" t="str">
            <v>Česká republika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Ing. Václav Horák</v>
          </cell>
          <cell r="N31" t="str">
            <v>místopředseda představenstva</v>
          </cell>
          <cell r="O31">
            <v>257080111</v>
          </cell>
          <cell r="P31">
            <v>0</v>
          </cell>
          <cell r="Q31">
            <v>257080128</v>
          </cell>
          <cell r="R31" t="str">
            <v>vasek.horak@cetelem.cz</v>
          </cell>
          <cell r="S31" t="str">
            <v>Mgr. Petra Slunečková</v>
          </cell>
          <cell r="T31" t="str">
            <v>právník</v>
          </cell>
          <cell r="U31">
            <v>257080185</v>
          </cell>
          <cell r="V31">
            <v>0</v>
          </cell>
          <cell r="W31" t="str">
            <v>petra.sluneckova@cetelem.cz</v>
          </cell>
          <cell r="X31" t="str">
            <v>NON</v>
          </cell>
          <cell r="Y31">
            <v>0</v>
          </cell>
        </row>
        <row r="32">
          <cell r="A32" t="str">
            <v>CEROFIN s.r.o.</v>
          </cell>
          <cell r="B32" t="str">
            <v>283 20 298</v>
          </cell>
          <cell r="C32" t="str">
            <v>Roháčova 145/14</v>
          </cell>
          <cell r="D32" t="str">
            <v>130 00</v>
          </cell>
          <cell r="E32" t="str">
            <v>Praha 3</v>
          </cell>
          <cell r="F32" t="str">
            <v>Česká republika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Citfin - Finanční trhy a.s.</v>
          </cell>
          <cell r="B33">
            <v>0</v>
          </cell>
          <cell r="C33" t="str">
            <v>Radlická 751/113e</v>
          </cell>
          <cell r="D33">
            <v>15800</v>
          </cell>
          <cell r="E33" t="str">
            <v xml:space="preserve"> Praha 5</v>
          </cell>
          <cell r="F33" t="str">
            <v>Česká republika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Ing. Drahomíra Kubelová</v>
          </cell>
          <cell r="N33" t="str">
            <v>compliance manager</v>
          </cell>
          <cell r="O33">
            <v>234092332</v>
          </cell>
          <cell r="P33">
            <v>0</v>
          </cell>
          <cell r="Q33">
            <v>234092009</v>
          </cell>
          <cell r="R33" t="str">
            <v>drahomira.kubelova@citfin.cz</v>
          </cell>
          <cell r="S33" t="str">
            <v>Martina Arnold Rubín</v>
          </cell>
          <cell r="T33" t="str">
            <v>člen představenstva</v>
          </cell>
          <cell r="U33">
            <v>234092039</v>
          </cell>
          <cell r="V33">
            <v>0</v>
          </cell>
          <cell r="W33" t="str">
            <v>martina.rubinova@citfin.cz</v>
          </cell>
          <cell r="X33" t="str">
            <v>NDM</v>
          </cell>
          <cell r="Y33">
            <v>0</v>
          </cell>
        </row>
        <row r="34">
          <cell r="A34" t="str">
            <v>Citfin, spořitelní družstvo</v>
          </cell>
          <cell r="B34" t="str">
            <v>257 83 301</v>
          </cell>
          <cell r="C34" t="str">
            <v>Radlická 751/113e</v>
          </cell>
          <cell r="D34">
            <v>15800</v>
          </cell>
          <cell r="E34" t="str">
            <v xml:space="preserve"> Praha 5</v>
          </cell>
          <cell r="F34" t="str">
            <v>Česká republika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Ing. Drahomíra Kubelová</v>
          </cell>
          <cell r="N34" t="str">
            <v>compliance manager</v>
          </cell>
          <cell r="O34">
            <v>234092332</v>
          </cell>
          <cell r="P34">
            <v>0</v>
          </cell>
          <cell r="Q34">
            <v>234092009</v>
          </cell>
          <cell r="R34" t="str">
            <v>drahomira.kubelova@citfin.cz</v>
          </cell>
          <cell r="S34" t="str">
            <v>Ing. Gabriel Kovács</v>
          </cell>
          <cell r="T34" t="str">
            <v>předseda představenstva</v>
          </cell>
          <cell r="U34">
            <v>234092050</v>
          </cell>
          <cell r="V34">
            <v>0</v>
          </cell>
          <cell r="W34" t="str">
            <v>gabriel.kovacs@citfin.cz</v>
          </cell>
          <cell r="X34" t="str">
            <v>DZ</v>
          </cell>
          <cell r="Y34">
            <v>0</v>
          </cell>
        </row>
        <row r="35">
          <cell r="A35" t="str">
            <v>Citibank Europe plc, organizační složka</v>
          </cell>
          <cell r="B35" t="str">
            <v>281 98 131</v>
          </cell>
          <cell r="C35" t="str">
            <v>Bucharova 2641/14</v>
          </cell>
          <cell r="D35">
            <v>15802</v>
          </cell>
          <cell r="E35" t="str">
            <v xml:space="preserve"> Praha 5</v>
          </cell>
          <cell r="F35" t="str">
            <v>Česká republika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Mgr. Tomáš Tureček</v>
          </cell>
          <cell r="N35" t="str">
            <v>právní oddělení</v>
          </cell>
          <cell r="O35">
            <v>233062447</v>
          </cell>
          <cell r="P35">
            <v>0</v>
          </cell>
          <cell r="Q35">
            <v>0</v>
          </cell>
          <cell r="R35" t="str">
            <v>tomas.turecek@citi.com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 t="str">
            <v>BNK</v>
          </cell>
          <cell r="Y35">
            <v>0</v>
          </cell>
        </row>
        <row r="36">
          <cell r="A36" t="str">
            <v>CK FINANCE s.r.o.</v>
          </cell>
          <cell r="B36" t="str">
            <v>292 04 445</v>
          </cell>
          <cell r="C36" t="str">
            <v>Zahradníčkova 1220/20a</v>
          </cell>
          <cell r="D36" t="str">
            <v>150 00</v>
          </cell>
          <cell r="E36" t="str">
            <v>Praha - Košíře</v>
          </cell>
          <cell r="F36" t="str">
            <v>Česká republika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COFIDIS s.r.o.</v>
          </cell>
          <cell r="B37">
            <v>0</v>
          </cell>
          <cell r="C37" t="str">
            <v>Bucharova 1423/6</v>
          </cell>
          <cell r="D37">
            <v>15800</v>
          </cell>
          <cell r="E37" t="str">
            <v xml:space="preserve"> Praha 5</v>
          </cell>
          <cell r="F37" t="str">
            <v>Česká republika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Valérie Wuillaume</v>
          </cell>
          <cell r="N37" t="str">
            <v>jednatelka společnosti (kom. pouze AJ nebo FJ)</v>
          </cell>
          <cell r="O37">
            <v>234120111</v>
          </cell>
          <cell r="P37">
            <v>0</v>
          </cell>
          <cell r="Q37">
            <v>234120100</v>
          </cell>
          <cell r="R37" t="str">
            <v>vwuillaume@cofidis.cz</v>
          </cell>
          <cell r="S37" t="str">
            <v>Ing. Marek Štejnar</v>
          </cell>
          <cell r="T37" t="str">
            <v>finanční ředitel</v>
          </cell>
          <cell r="U37">
            <v>234120520</v>
          </cell>
          <cell r="V37">
            <v>0</v>
          </cell>
          <cell r="W37" t="str">
            <v>mstejnar@cofidis.cz</v>
          </cell>
          <cell r="X37" t="str">
            <v>NON</v>
          </cell>
          <cell r="Y37">
            <v>0</v>
          </cell>
        </row>
        <row r="38">
          <cell r="A38" t="str">
            <v>CORTRADE spol. s r. o.</v>
          </cell>
          <cell r="B38" t="str">
            <v>604 72 138</v>
          </cell>
          <cell r="C38" t="str">
            <v>Hradešínská 2144/47</v>
          </cell>
          <cell r="D38" t="str">
            <v>101 00</v>
          </cell>
          <cell r="E38" t="str">
            <v>Praha 10</v>
          </cell>
          <cell r="F38" t="str">
            <v>Česká republika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COMMERZBANK Aktiengesellschaft,pob.Praha</v>
          </cell>
          <cell r="B39" t="str">
            <v>476 10 921</v>
          </cell>
          <cell r="C39" t="str">
            <v>Jugoslávská 1</v>
          </cell>
          <cell r="D39">
            <v>12021</v>
          </cell>
          <cell r="E39" t="str">
            <v xml:space="preserve"> Praha 2</v>
          </cell>
          <cell r="F39" t="str">
            <v>Česká republika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Magda Witassek</v>
          </cell>
          <cell r="N39" t="str">
            <v>vedoucí odd.plateb.styku</v>
          </cell>
          <cell r="O39">
            <v>221193520</v>
          </cell>
          <cell r="P39">
            <v>0</v>
          </cell>
          <cell r="Q39">
            <v>221193529</v>
          </cell>
          <cell r="R39" t="str">
            <v>Magda.Witassek@commerzbank.cz</v>
          </cell>
          <cell r="S39" t="str">
            <v>Tomáš Čermák</v>
          </cell>
          <cell r="T39" t="str">
            <v>Compliance</v>
          </cell>
          <cell r="U39">
            <v>221193372</v>
          </cell>
          <cell r="V39">
            <v>0</v>
          </cell>
          <cell r="W39" t="str">
            <v>Tomas.Cermak@commerzbank.cz</v>
          </cell>
          <cell r="X39" t="str">
            <v>BNK</v>
          </cell>
          <cell r="Y39">
            <v>0</v>
          </cell>
        </row>
        <row r="40">
          <cell r="A40" t="str">
            <v>Computer Press, a.s.</v>
          </cell>
          <cell r="B40">
            <v>0</v>
          </cell>
          <cell r="C40" t="str">
            <v>Holandská 3</v>
          </cell>
          <cell r="D40">
            <v>63900</v>
          </cell>
          <cell r="E40" t="str">
            <v xml:space="preserve"> Brno</v>
          </cell>
          <cell r="F40" t="str">
            <v>Česká republika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Zbyněk Tkadlčík</v>
          </cell>
          <cell r="N40" t="str">
            <v>finanční manažer</v>
          </cell>
          <cell r="O40">
            <v>724659020</v>
          </cell>
          <cell r="P40">
            <v>0</v>
          </cell>
          <cell r="Q40">
            <v>545112983</v>
          </cell>
          <cell r="R40" t="str">
            <v>zbynek.tkadlcik@cpress.cz</v>
          </cell>
          <cell r="S40" t="str">
            <v>Eva Shapiro</v>
          </cell>
          <cell r="T40" t="str">
            <v>office manager</v>
          </cell>
          <cell r="U40">
            <v>724669054</v>
          </cell>
          <cell r="V40">
            <v>0</v>
          </cell>
          <cell r="W40" t="str">
            <v>eva.shapiro@cpress.cz</v>
          </cell>
          <cell r="X40" t="str">
            <v>EPMR</v>
          </cell>
          <cell r="Y40">
            <v>0</v>
          </cell>
        </row>
        <row r="41">
          <cell r="A41" t="str">
            <v>Crédit Agricole Corporate and Investment Bank S.A. Prague, organizační složka</v>
          </cell>
          <cell r="B41">
            <v>0</v>
          </cell>
          <cell r="C41" t="str">
            <v>Ovocný trh 8</v>
          </cell>
          <cell r="D41">
            <v>11719</v>
          </cell>
          <cell r="E41" t="str">
            <v xml:space="preserve"> Praha 1</v>
          </cell>
          <cell r="F41" t="str">
            <v>Česká republika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Lukáš Valúšek</v>
          </cell>
          <cell r="N41" t="str">
            <v>Lawyer &amp; Compliance Officer</v>
          </cell>
          <cell r="O41">
            <v>222076345</v>
          </cell>
          <cell r="P41">
            <v>0</v>
          </cell>
          <cell r="Q41">
            <v>222076109</v>
          </cell>
          <cell r="R41" t="str">
            <v>lukas.valusek@ca-cib.com</v>
          </cell>
          <cell r="S41" t="str">
            <v>Zdeněk Chudoba</v>
          </cell>
          <cell r="T41" t="str">
            <v>Lawyer &amp; Compliance Officer</v>
          </cell>
          <cell r="U41">
            <v>222076135</v>
          </cell>
          <cell r="V41">
            <v>0</v>
          </cell>
          <cell r="W41" t="str">
            <v>zdenek.chudoba@ca-cib.com</v>
          </cell>
          <cell r="X41" t="str">
            <v>BNK</v>
          </cell>
          <cell r="Y41">
            <v>0</v>
          </cell>
        </row>
        <row r="42">
          <cell r="A42" t="str">
            <v>creditOn.cz, s.r.o.</v>
          </cell>
          <cell r="B42" t="str">
            <v>248 49 707</v>
          </cell>
          <cell r="C42" t="str">
            <v>Argentinská 286/38</v>
          </cell>
          <cell r="D42" t="str">
            <v>170 00</v>
          </cell>
          <cell r="E42" t="str">
            <v>Praha 7</v>
          </cell>
          <cell r="F42" t="str">
            <v>Česká republika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Credium, a.s.</v>
          </cell>
          <cell r="B43">
            <v>0</v>
          </cell>
          <cell r="C43" t="str">
            <v>Bucharova 2657/12</v>
          </cell>
          <cell r="D43">
            <v>15800</v>
          </cell>
          <cell r="E43" t="str">
            <v xml:space="preserve">  Praha 13</v>
          </cell>
          <cell r="F43" t="str">
            <v>Česká republika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Petr Mayer</v>
          </cell>
          <cell r="N43" t="str">
            <v>produktový specialista</v>
          </cell>
          <cell r="O43">
            <v>233064314</v>
          </cell>
          <cell r="P43">
            <v>0</v>
          </cell>
          <cell r="Q43">
            <v>233064343</v>
          </cell>
          <cell r="R43" t="str">
            <v>mayer@credium.cz</v>
          </cell>
          <cell r="S43" t="str">
            <v>Ing. Bronislav Dvořáček</v>
          </cell>
          <cell r="T43" t="str">
            <v>ředitel spotřebitel. financování</v>
          </cell>
          <cell r="U43">
            <v>233064343</v>
          </cell>
          <cell r="V43">
            <v>0</v>
          </cell>
          <cell r="W43" t="str">
            <v>dvoracek@credium.cz</v>
          </cell>
          <cell r="X43" t="str">
            <v>PSMR</v>
          </cell>
          <cell r="Y43">
            <v>0</v>
          </cell>
        </row>
        <row r="44">
          <cell r="A44" t="str">
            <v>CS TRANS s.r.o.</v>
          </cell>
          <cell r="B44">
            <v>0</v>
          </cell>
          <cell r="C44" t="str">
            <v>Radlická 663/28</v>
          </cell>
          <cell r="D44">
            <v>15000</v>
          </cell>
          <cell r="E44" t="str">
            <v xml:space="preserve"> Praha 5</v>
          </cell>
          <cell r="F44" t="str">
            <v>Česká republika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Václav Pazák</v>
          </cell>
          <cell r="N44" t="str">
            <v>jednatel</v>
          </cell>
          <cell r="O44">
            <v>313515282</v>
          </cell>
          <cell r="P44">
            <v>0</v>
          </cell>
          <cell r="Q44">
            <v>313513459</v>
          </cell>
          <cell r="R44" t="str">
            <v>cstrans@iol.cz</v>
          </cell>
          <cell r="S44" t="str">
            <v>Miloš Mikšovič</v>
          </cell>
          <cell r="T44" t="str">
            <v>jednatel</v>
          </cell>
          <cell r="U44">
            <v>313517574</v>
          </cell>
          <cell r="V44">
            <v>0</v>
          </cell>
          <cell r="W44" t="str">
            <v>cstrans@iol.cz</v>
          </cell>
          <cell r="X44" t="str">
            <v>EPMR</v>
          </cell>
          <cell r="Y44">
            <v>0</v>
          </cell>
        </row>
        <row r="45">
          <cell r="A45" t="str">
            <v>Cup Tour bus, s.r.o.</v>
          </cell>
          <cell r="B45">
            <v>0</v>
          </cell>
          <cell r="C45" t="str">
            <v>Školní 74</v>
          </cell>
          <cell r="D45">
            <v>26101</v>
          </cell>
          <cell r="E45" t="str">
            <v xml:space="preserve"> Příbram VIII</v>
          </cell>
          <cell r="F45" t="str">
            <v>Česká republika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Dr. Jan Pol</v>
          </cell>
          <cell r="N45" t="str">
            <v>jednatel</v>
          </cell>
          <cell r="O45">
            <v>318624944</v>
          </cell>
          <cell r="P45">
            <v>0</v>
          </cell>
          <cell r="Q45">
            <v>318624944</v>
          </cell>
          <cell r="R45" t="str">
            <v>cuptourbus@iol.cz</v>
          </cell>
          <cell r="S45" t="str">
            <v>Mgr. Alena Bílková</v>
          </cell>
          <cell r="T45" t="str">
            <v>jednatel</v>
          </cell>
          <cell r="U45">
            <v>318624944</v>
          </cell>
          <cell r="V45">
            <v>0</v>
          </cell>
          <cell r="W45" t="str">
            <v>cuptourbus@iol.cz</v>
          </cell>
          <cell r="X45" t="str">
            <v>EPMR</v>
          </cell>
          <cell r="Y45">
            <v>0</v>
          </cell>
        </row>
        <row r="46">
          <cell r="A46" t="str">
            <v>Česká exportní banka, a.s.</v>
          </cell>
          <cell r="B46" t="str">
            <v>630 78 333</v>
          </cell>
          <cell r="C46" t="str">
            <v>Vodičkova 34</v>
          </cell>
          <cell r="D46">
            <v>11000</v>
          </cell>
          <cell r="E46" t="str">
            <v xml:space="preserve"> Praha 1</v>
          </cell>
          <cell r="F46" t="str">
            <v>Česká republika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JUDr. Ivana Matějů</v>
          </cell>
          <cell r="N46" t="str">
            <v>ŘO právního</v>
          </cell>
          <cell r="O46">
            <v>222843221</v>
          </cell>
          <cell r="P46">
            <v>0</v>
          </cell>
          <cell r="Q46">
            <v>224211266</v>
          </cell>
          <cell r="R46" t="str">
            <v>mateju@ceb.cz</v>
          </cell>
          <cell r="S46" t="str">
            <v>JUDr. Jiří Skuhra</v>
          </cell>
          <cell r="T46" t="str">
            <v>právník-specialista</v>
          </cell>
          <cell r="U46">
            <v>222843310</v>
          </cell>
          <cell r="V46">
            <v>0</v>
          </cell>
          <cell r="W46" t="str">
            <v>skuhra@ceb.cz</v>
          </cell>
          <cell r="X46" t="str">
            <v>BNK</v>
          </cell>
          <cell r="Y46">
            <v>0</v>
          </cell>
        </row>
        <row r="47">
          <cell r="A47" t="str">
            <v>ČESKÁ NÁRODNÍ BANKA</v>
          </cell>
          <cell r="B47">
            <v>0</v>
          </cell>
          <cell r="C47" t="str">
            <v>Na Příkopě 28</v>
          </cell>
          <cell r="D47">
            <v>11503</v>
          </cell>
          <cell r="E47" t="str">
            <v xml:space="preserve"> Praha 1</v>
          </cell>
          <cell r="F47" t="str">
            <v>Česká republika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RNDr. Ivan Fencl</v>
          </cell>
          <cell r="N47" t="str">
            <v>ředitel odboru metodiky a rozvoje platebního styku</v>
          </cell>
          <cell r="O47">
            <v>224413580</v>
          </cell>
          <cell r="P47">
            <v>0</v>
          </cell>
          <cell r="Q47">
            <v>224413351</v>
          </cell>
          <cell r="R47" t="str">
            <v>ivan.fencl@cnb.cz</v>
          </cell>
          <cell r="S47" t="str">
            <v>JUDr. Jana Kůstková</v>
          </cell>
          <cell r="T47">
            <v>0</v>
          </cell>
          <cell r="U47">
            <v>224414511</v>
          </cell>
          <cell r="V47">
            <v>0</v>
          </cell>
          <cell r="W47" t="str">
            <v>jana.kustkova@cnb.cz</v>
          </cell>
          <cell r="X47" t="str">
            <v>BNK</v>
          </cell>
          <cell r="Y47" t="str">
            <v>Mgr. Michal Vodrážka, 224 412 162, michal.vodrazka@cnb.cz</v>
          </cell>
        </row>
        <row r="48">
          <cell r="A48" t="str">
            <v>Česká pošta, s.p.</v>
          </cell>
          <cell r="B48">
            <v>0</v>
          </cell>
          <cell r="C48" t="str">
            <v>Olšanská 38/9</v>
          </cell>
          <cell r="D48">
            <v>22599</v>
          </cell>
          <cell r="E48" t="str">
            <v xml:space="preserve"> Praha 3</v>
          </cell>
          <cell r="F48" t="str">
            <v>Česká republika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Ing. Dana Hickelová</v>
          </cell>
          <cell r="N48" t="str">
            <v>ŘO peněžních a obstaravatelských služeb</v>
          </cell>
          <cell r="O48">
            <v>267196202</v>
          </cell>
          <cell r="P48">
            <v>0</v>
          </cell>
          <cell r="Q48">
            <v>271774937</v>
          </cell>
          <cell r="R48" t="str">
            <v>Hickelova. Dana@gr.cpost.cz</v>
          </cell>
          <cell r="S48" t="str">
            <v>Ing. Jindřich Kolář</v>
          </cell>
          <cell r="T48" t="str">
            <v>ŘO výpočetní techniky</v>
          </cell>
          <cell r="U48">
            <v>267196473</v>
          </cell>
          <cell r="V48">
            <v>0</v>
          </cell>
          <cell r="W48" t="str">
            <v>Kolar.Jindrich@gr.cpost.cz</v>
          </cell>
          <cell r="X48" t="str">
            <v>NON</v>
          </cell>
          <cell r="Y48">
            <v>0</v>
          </cell>
        </row>
        <row r="49">
          <cell r="A49" t="str">
            <v>Česká spořitelna, a.s.</v>
          </cell>
          <cell r="B49" t="str">
            <v>452 44 782</v>
          </cell>
          <cell r="C49" t="str">
            <v>Olbrachtova 1929/62</v>
          </cell>
          <cell r="D49">
            <v>14000</v>
          </cell>
          <cell r="E49" t="str">
            <v xml:space="preserve"> Praha 4</v>
          </cell>
          <cell r="F49" t="str">
            <v>Česká republika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doc. JUDr. Petr Liška, Ph.D., LL.M.</v>
          </cell>
          <cell r="N49" t="str">
            <v>ředitel úseku právní služby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>JUDr. Eva Pavelková</v>
          </cell>
          <cell r="T49" t="str">
            <v>vedoucí oddělení</v>
          </cell>
          <cell r="U49">
            <v>0</v>
          </cell>
          <cell r="V49">
            <v>0</v>
          </cell>
          <cell r="W49">
            <v>0</v>
          </cell>
          <cell r="X49" t="str">
            <v>BNK</v>
          </cell>
          <cell r="Y49" t="str">
            <v>další KO: JUDr. Eliška Bramborová, vedoucí oddělení, Mgr. Hana Červená, právník, Mgr. Michal Krejčiřík, právník, dřívější KO: Ing. Naďa Borková Gallová, MBA, Ředitelka odboru řízení klientské zkušenosti a kvality služeb, tel. 956711061, mob. 724503762, fax 224640663, ngallova@csas.cz, Ing. Zuzana Macurová, specialista kvality, tel. 956711063, mob. 731647816, zmacurova@csas.cz, Ing. Renata Doudová, specialista kvality, 956 711 062, 731 647 818, rdoudova@csas.cz, Klára Holišová, Vlasta Blatná Malcová</v>
          </cell>
        </row>
        <row r="50">
          <cell r="A50" t="str">
            <v>Česká zemědělská univerzita v Praze</v>
          </cell>
          <cell r="B50">
            <v>0</v>
          </cell>
          <cell r="C50" t="str">
            <v>Kamýcká 129</v>
          </cell>
          <cell r="D50">
            <v>16521</v>
          </cell>
          <cell r="E50" t="str">
            <v xml:space="preserve"> Praha 6 - Suchdol</v>
          </cell>
          <cell r="F50" t="str">
            <v>Česká republika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Ing. Petr Dvořák</v>
          </cell>
          <cell r="N50" t="str">
            <v>technicko - hospodářský pracovník</v>
          </cell>
          <cell r="O50">
            <v>224386335</v>
          </cell>
          <cell r="P50">
            <v>0</v>
          </cell>
          <cell r="Q50">
            <v>0</v>
          </cell>
          <cell r="R50" t="str">
            <v>dvorakpetr@oikt.czu.cz</v>
          </cell>
          <cell r="S50" t="str">
            <v>Ing. Barbora Frohnová</v>
          </cell>
          <cell r="T50" t="str">
            <v>technicko - hospodářský pracovník</v>
          </cell>
          <cell r="U50">
            <v>224382120</v>
          </cell>
          <cell r="V50">
            <v>0</v>
          </cell>
          <cell r="W50" t="str">
            <v>frohnova@rektorat.czu.cz</v>
          </cell>
          <cell r="X50" t="str">
            <v>EPMR</v>
          </cell>
          <cell r="Y50">
            <v>0</v>
          </cell>
        </row>
        <row r="51">
          <cell r="A51" t="str">
            <v>České dráhy, a.s.</v>
          </cell>
          <cell r="B51">
            <v>0</v>
          </cell>
          <cell r="C51" t="str">
            <v>Nábřeží Ludvíka Svobody 1222</v>
          </cell>
          <cell r="D51">
            <v>11015</v>
          </cell>
          <cell r="E51" t="str">
            <v xml:space="preserve"> Praha 1</v>
          </cell>
          <cell r="F51" t="str">
            <v>Česká republika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Ing. Zdeněk Faltýsek</v>
          </cell>
          <cell r="N51" t="str">
            <v>vedoucí oddělení přepravních tržeb</v>
          </cell>
          <cell r="O51">
            <v>972233345</v>
          </cell>
          <cell r="P51">
            <v>0</v>
          </cell>
          <cell r="Q51">
            <v>972233343</v>
          </cell>
          <cell r="R51" t="str">
            <v>faltysekz@gr.cf.cz</v>
          </cell>
          <cell r="S51" t="str">
            <v>Ing. Milan Šimberský</v>
          </cell>
          <cell r="T51" t="str">
            <v>systémový specialista</v>
          </cell>
          <cell r="U51">
            <v>972233304</v>
          </cell>
          <cell r="V51">
            <v>0</v>
          </cell>
          <cell r="W51" t="str">
            <v>simbersky@gr.cd.cz</v>
          </cell>
          <cell r="X51" t="str">
            <v>EPMR</v>
          </cell>
          <cell r="Y51">
            <v>0</v>
          </cell>
        </row>
        <row r="52">
          <cell r="A52" t="str">
            <v>České spořitelní družstvo</v>
          </cell>
          <cell r="B52">
            <v>0</v>
          </cell>
          <cell r="C52" t="str">
            <v>Přílepská 1692</v>
          </cell>
          <cell r="D52">
            <v>25263</v>
          </cell>
          <cell r="E52" t="str">
            <v xml:space="preserve"> Roztoky</v>
          </cell>
          <cell r="F52" t="str">
            <v>Česká republika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Ing. Karel Matouš</v>
          </cell>
          <cell r="N52" t="str">
            <v>místopředseda představenstva</v>
          </cell>
          <cell r="O52">
            <v>222755282</v>
          </cell>
          <cell r="P52">
            <v>0</v>
          </cell>
          <cell r="Q52">
            <v>222755287</v>
          </cell>
          <cell r="R52" t="str">
            <v>karel.matous@ceskesd.cz</v>
          </cell>
          <cell r="S52" t="str">
            <v>Ing. Luboš Svoboda</v>
          </cell>
          <cell r="T52" t="str">
            <v>člen představenstva</v>
          </cell>
          <cell r="U52">
            <v>222755282</v>
          </cell>
          <cell r="V52">
            <v>0</v>
          </cell>
          <cell r="W52" t="str">
            <v>lubos.svoboda@ceskesd.cz</v>
          </cell>
          <cell r="X52" t="str">
            <v>DZ</v>
          </cell>
          <cell r="Y52">
            <v>0</v>
          </cell>
        </row>
        <row r="53">
          <cell r="A53" t="str">
            <v>Českomoravská stavební spořitelna, a.s.</v>
          </cell>
          <cell r="B53" t="str">
            <v>492 41 397</v>
          </cell>
          <cell r="C53" t="str">
            <v>Vinohradská 3218/169</v>
          </cell>
          <cell r="D53">
            <v>10017</v>
          </cell>
          <cell r="E53" t="str">
            <v xml:space="preserve"> Praha 10</v>
          </cell>
          <cell r="F53" t="str">
            <v>Česká republika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Mgr. Jitka Sůsová, PhD.</v>
          </cell>
          <cell r="N53" t="str">
            <v>ředitelka odboru Právní</v>
          </cell>
          <cell r="O53">
            <v>225222265</v>
          </cell>
          <cell r="P53">
            <v>0</v>
          </cell>
          <cell r="Q53">
            <v>225228265</v>
          </cell>
          <cell r="R53" t="str">
            <v>jitka.susova@cmss.cz</v>
          </cell>
          <cell r="S53" t="str">
            <v>Mgr. Karel Kaloč</v>
          </cell>
          <cell r="T53" t="str">
            <v>Compliance Officer</v>
          </cell>
          <cell r="U53">
            <v>225222268</v>
          </cell>
          <cell r="V53">
            <v>0</v>
          </cell>
          <cell r="W53" t="str">
            <v>karel.kaloc@cmss.cz</v>
          </cell>
          <cell r="X53" t="str">
            <v>BNK</v>
          </cell>
          <cell r="Y53">
            <v>0</v>
          </cell>
        </row>
        <row r="54">
          <cell r="A54" t="str">
            <v>Českomoravská záruční a rozvojová banka, a.s.</v>
          </cell>
          <cell r="B54" t="str">
            <v>448 48 943</v>
          </cell>
          <cell r="C54" t="str">
            <v>Jeruzalémská 964/4</v>
          </cell>
          <cell r="D54">
            <v>11000</v>
          </cell>
          <cell r="E54" t="str">
            <v xml:space="preserve"> Praha 1</v>
          </cell>
          <cell r="F54" t="str">
            <v>Česká republika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Ing. Luděk Šrein</v>
          </cell>
          <cell r="N54" t="str">
            <v>ředitel Odboru financování</v>
          </cell>
          <cell r="O54">
            <v>255721485</v>
          </cell>
          <cell r="P54">
            <v>0</v>
          </cell>
          <cell r="Q54">
            <v>222245883</v>
          </cell>
          <cell r="R54" t="str">
            <v>srein@cmzrb.cz</v>
          </cell>
          <cell r="S54" t="str">
            <v>Jana Kuttlerová</v>
          </cell>
          <cell r="T54" t="str">
            <v>specialista BÚ a depozit</v>
          </cell>
          <cell r="U54">
            <v>255721407</v>
          </cell>
          <cell r="V54">
            <v>0</v>
          </cell>
          <cell r="W54" t="str">
            <v>kuttlerov@cmzrb.cz</v>
          </cell>
          <cell r="X54" t="str">
            <v>BNK</v>
          </cell>
          <cell r="Y54">
            <v>0</v>
          </cell>
        </row>
        <row r="55">
          <cell r="A55" t="str">
            <v>Československá obchodní banka, a.s.</v>
          </cell>
          <cell r="B55" t="str">
            <v>000 01 350</v>
          </cell>
          <cell r="C55" t="str">
            <v>Radlická 333/150</v>
          </cell>
          <cell r="D55">
            <v>15057</v>
          </cell>
          <cell r="E55" t="str">
            <v xml:space="preserve"> Praha 5</v>
          </cell>
          <cell r="F55" t="str">
            <v>Česká republika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JUDr. Milena Brabcová</v>
          </cell>
          <cell r="N55" t="str">
            <v>ředitelka útvaru Právní podpora úvěrů a depozit</v>
          </cell>
          <cell r="O55">
            <v>224114125</v>
          </cell>
          <cell r="P55">
            <v>725239929</v>
          </cell>
          <cell r="Q55">
            <v>224119556</v>
          </cell>
          <cell r="R55" t="str">
            <v>mbrabcova@csob.cz</v>
          </cell>
          <cell r="S55" t="str">
            <v>JUDr. Radka Belfínová</v>
          </cell>
          <cell r="T55" t="str">
            <v>právník útvaru Právní podpora úvěrů a depozit</v>
          </cell>
          <cell r="U55">
            <v>224114130</v>
          </cell>
          <cell r="V55">
            <v>731423834</v>
          </cell>
          <cell r="W55" t="str">
            <v>rbelfinova@csob.cz</v>
          </cell>
          <cell r="X55" t="str">
            <v>BNK</v>
          </cell>
          <cell r="Y55" t="str">
            <v>další KO: Mgr. Eva Šafářová; na podepisování: Mgr. Aleš Blažek</v>
          </cell>
        </row>
        <row r="56">
          <cell r="A56" t="str">
            <v>ČSAD autobusy Plzeň a.s.</v>
          </cell>
          <cell r="B56">
            <v>0</v>
          </cell>
          <cell r="C56" t="str">
            <v>V Malé Doubravce 27</v>
          </cell>
          <cell r="D56">
            <v>31278</v>
          </cell>
          <cell r="E56" t="str">
            <v xml:space="preserve"> Plzeň</v>
          </cell>
          <cell r="F56" t="str">
            <v>Česká republika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Ing. Drahomíra Vávrovvá</v>
          </cell>
          <cell r="N56" t="str">
            <v>vedoucí útvaru inf. soustavy</v>
          </cell>
          <cell r="O56">
            <v>602113169</v>
          </cell>
          <cell r="P56">
            <v>0</v>
          </cell>
          <cell r="Q56">
            <v>377262645</v>
          </cell>
          <cell r="R56" t="str">
            <v>drahomira.vavrova@csadplzen.cz</v>
          </cell>
          <cell r="S56" t="str">
            <v>Ing. Jana Konečná</v>
          </cell>
          <cell r="T56" t="str">
            <v>ekonomická ředitelka</v>
          </cell>
          <cell r="U56">
            <v>602145571</v>
          </cell>
          <cell r="V56">
            <v>0</v>
          </cell>
          <cell r="W56" t="str">
            <v>jana.konecna@csadplzen.cz</v>
          </cell>
          <cell r="X56" t="str">
            <v>EPMR</v>
          </cell>
          <cell r="Y56">
            <v>0</v>
          </cell>
        </row>
        <row r="57">
          <cell r="A57" t="str">
            <v>ČSAD Benešov, a.s.</v>
          </cell>
          <cell r="B57">
            <v>0</v>
          </cell>
          <cell r="C57" t="str">
            <v>Blanická 960</v>
          </cell>
          <cell r="D57">
            <v>25801</v>
          </cell>
          <cell r="E57" t="str">
            <v xml:space="preserve"> Vlašim</v>
          </cell>
          <cell r="F57" t="str">
            <v>Česká republika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 xml:space="preserve"> Ing.Miroslav Petrů</v>
          </cell>
          <cell r="N57" t="str">
            <v>asistent pro autobus. dopravu</v>
          </cell>
          <cell r="O57">
            <v>602749916</v>
          </cell>
          <cell r="P57">
            <v>0</v>
          </cell>
          <cell r="Q57">
            <v>568606612</v>
          </cell>
          <cell r="R57" t="str">
            <v>petru@tradomad.cz</v>
          </cell>
          <cell r="S57" t="str">
            <v>Pavel Prachař</v>
          </cell>
          <cell r="T57" t="str">
            <v>asistent pro autobus.dopravu</v>
          </cell>
          <cell r="U57">
            <v>602662514</v>
          </cell>
          <cell r="V57">
            <v>0</v>
          </cell>
          <cell r="W57" t="str">
            <v>prachar@incomtransport.cz</v>
          </cell>
          <cell r="X57" t="str">
            <v>EPMR</v>
          </cell>
          <cell r="Y57">
            <v>0</v>
          </cell>
        </row>
        <row r="58">
          <cell r="A58" t="str">
            <v>ČSAD Česká Lípa a.s.</v>
          </cell>
          <cell r="B58">
            <v>0</v>
          </cell>
          <cell r="C58" t="str">
            <v>Lumiérů 181/41</v>
          </cell>
          <cell r="D58">
            <v>15200</v>
          </cell>
          <cell r="E58" t="str">
            <v xml:space="preserve"> Praha 5</v>
          </cell>
          <cell r="F58" t="str">
            <v>Česká republika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Mgr. David Mahdal</v>
          </cell>
          <cell r="N58" t="str">
            <v>ředitel společnosti</v>
          </cell>
          <cell r="O58">
            <v>487837417</v>
          </cell>
          <cell r="P58">
            <v>0</v>
          </cell>
          <cell r="Q58">
            <v>487837416</v>
          </cell>
          <cell r="R58" t="str">
            <v>mahdal@csadbus.cz</v>
          </cell>
          <cell r="S58" t="str">
            <v>Jana Pospíšilová</v>
          </cell>
          <cell r="T58" t="str">
            <v>manažer osobní dopravy</v>
          </cell>
          <cell r="U58">
            <v>487825909</v>
          </cell>
          <cell r="V58">
            <v>0</v>
          </cell>
          <cell r="W58" t="str">
            <v>pospíšilova@csadcl.cz</v>
          </cell>
          <cell r="X58" t="str">
            <v>EPMR</v>
          </cell>
          <cell r="Y58">
            <v>0</v>
          </cell>
        </row>
        <row r="59">
          <cell r="A59" t="str">
            <v>ČSAD Frýdek - Místek, a.s.</v>
          </cell>
          <cell r="B59">
            <v>0</v>
          </cell>
          <cell r="C59" t="str">
            <v xml:space="preserve"> Politických obětí 2238</v>
          </cell>
          <cell r="D59">
            <v>73802</v>
          </cell>
          <cell r="E59" t="str">
            <v xml:space="preserve"> Frýdek -Místek</v>
          </cell>
          <cell r="F59" t="str">
            <v>Česká republika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Vladimír Pavlásek</v>
          </cell>
          <cell r="N59" t="str">
            <v>vedoucí provozu  osobní dopravy</v>
          </cell>
          <cell r="O59">
            <v>558922302</v>
          </cell>
          <cell r="P59">
            <v>0</v>
          </cell>
          <cell r="Q59">
            <v>558922302</v>
          </cell>
          <cell r="R59" t="str">
            <v>pavlasek@csadfm.cz</v>
          </cell>
          <cell r="S59" t="str">
            <v>Jiřina Pavlová</v>
          </cell>
          <cell r="T59" t="str">
            <v>referent EM TEST</v>
          </cell>
          <cell r="U59">
            <v>558922207</v>
          </cell>
          <cell r="V59">
            <v>0</v>
          </cell>
          <cell r="W59" t="str">
            <v>bus@csadfm.cz</v>
          </cell>
          <cell r="X59" t="str">
            <v>EPMR</v>
          </cell>
          <cell r="Y59">
            <v>0</v>
          </cell>
        </row>
        <row r="60">
          <cell r="A60" t="str">
            <v>ČSAD Havířov, a.s.</v>
          </cell>
          <cell r="B60">
            <v>0</v>
          </cell>
          <cell r="C60" t="str">
            <v>Těšínská 1297/2b</v>
          </cell>
          <cell r="D60">
            <v>73601</v>
          </cell>
          <cell r="E60" t="str">
            <v xml:space="preserve"> Havířov-Podlesí</v>
          </cell>
          <cell r="F60" t="str">
            <v>Česká republika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Ing. Dalibor Drlík</v>
          </cell>
          <cell r="N60" t="str">
            <v>ředitel</v>
          </cell>
          <cell r="O60">
            <v>596411448</v>
          </cell>
          <cell r="P60">
            <v>0</v>
          </cell>
          <cell r="Q60">
            <v>596411448</v>
          </cell>
          <cell r="R60" t="str">
            <v>drlikd@csad-havirov.cz</v>
          </cell>
          <cell r="S60" t="str">
            <v>Andrea Švarová</v>
          </cell>
          <cell r="T60" t="str">
            <v>techn.pracovník</v>
          </cell>
          <cell r="U60">
            <v>596411448</v>
          </cell>
          <cell r="V60">
            <v>0</v>
          </cell>
          <cell r="W60" t="str">
            <v>svanovaa@csad-havirov.cz</v>
          </cell>
          <cell r="X60" t="str">
            <v>EPMR</v>
          </cell>
          <cell r="Y60">
            <v>0</v>
          </cell>
        </row>
        <row r="61">
          <cell r="A61" t="str">
            <v>ČSAD Jindřichův Hradec, a.s.</v>
          </cell>
          <cell r="B61">
            <v>0</v>
          </cell>
          <cell r="C61" t="str">
            <v>U Nádraží 694/II</v>
          </cell>
          <cell r="D61">
            <v>37714</v>
          </cell>
          <cell r="E61" t="str">
            <v xml:space="preserve"> Jindřichův Hradec</v>
          </cell>
          <cell r="F61" t="str">
            <v>Česká republika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Ing. Václav Zikán</v>
          </cell>
          <cell r="N61" t="str">
            <v>asistent pro autobus. dopravu</v>
          </cell>
          <cell r="O61">
            <v>567121122</v>
          </cell>
          <cell r="P61">
            <v>0</v>
          </cell>
          <cell r="Q61">
            <v>567310125</v>
          </cell>
          <cell r="R61" t="str">
            <v>vaclav.zikan@icomtransport.cz</v>
          </cell>
          <cell r="S61" t="str">
            <v>Ing. Zdeněk Šálek</v>
          </cell>
          <cell r="T61" t="str">
            <v>asistent pro autobus.dopravu</v>
          </cell>
          <cell r="U61">
            <v>567121122</v>
          </cell>
          <cell r="V61">
            <v>0</v>
          </cell>
          <cell r="W61" t="str">
            <v>zdenek.salek@icomtransport.cz</v>
          </cell>
          <cell r="X61" t="str">
            <v>EPMR</v>
          </cell>
          <cell r="Y61">
            <v>0</v>
          </cell>
        </row>
        <row r="62">
          <cell r="A62" t="str">
            <v>ČSAD Karviná, a.s.</v>
          </cell>
          <cell r="B62">
            <v>0</v>
          </cell>
          <cell r="C62" t="str">
            <v>Bohumínská 1876/2</v>
          </cell>
          <cell r="D62">
            <v>73506</v>
          </cell>
          <cell r="E62" t="str">
            <v xml:space="preserve"> 735 06</v>
          </cell>
          <cell r="F62" t="str">
            <v>Česká republika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Josef Veselka</v>
          </cell>
          <cell r="N62" t="str">
            <v>vedoucí provozu</v>
          </cell>
          <cell r="O62">
            <v>596382229</v>
          </cell>
          <cell r="P62">
            <v>0</v>
          </cell>
          <cell r="Q62">
            <v>596382235</v>
          </cell>
          <cell r="R62" t="str">
            <v>veselkaj@csad-kia.cz</v>
          </cell>
          <cell r="S62" t="str">
            <v>Jana Ostárková</v>
          </cell>
          <cell r="T62" t="str">
            <v>vedoucí pokladny</v>
          </cell>
          <cell r="U62">
            <v>596382235</v>
          </cell>
          <cell r="V62">
            <v>0</v>
          </cell>
          <cell r="W62" t="str">
            <v>ostarovaj@csad-kia.cz</v>
          </cell>
          <cell r="X62" t="str">
            <v>EPMR</v>
          </cell>
          <cell r="Y62">
            <v>0</v>
          </cell>
        </row>
        <row r="63">
          <cell r="A63" t="str">
            <v>ČSAD Liberec, a.s.</v>
          </cell>
          <cell r="B63">
            <v>0</v>
          </cell>
          <cell r="C63" t="str">
            <v>České mládeže 594/33</v>
          </cell>
          <cell r="D63">
            <v>46006</v>
          </cell>
          <cell r="E63" t="str">
            <v xml:space="preserve"> Liberec 6</v>
          </cell>
          <cell r="F63" t="str">
            <v>Česká republika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Ing. Petr Wasserbauer</v>
          </cell>
          <cell r="N63" t="str">
            <v>předseda představenstva</v>
          </cell>
          <cell r="O63">
            <v>482423212</v>
          </cell>
          <cell r="P63">
            <v>0</v>
          </cell>
          <cell r="Q63">
            <v>485130398</v>
          </cell>
          <cell r="R63" t="str">
            <v>reditel@csadlb.cz</v>
          </cell>
          <cell r="S63" t="str">
            <v>JUDr. Jan Čejka</v>
          </cell>
          <cell r="T63" t="str">
            <v>právně-personální náměstek</v>
          </cell>
          <cell r="U63">
            <v>482423246</v>
          </cell>
          <cell r="V63">
            <v>0</v>
          </cell>
          <cell r="W63" t="str">
            <v>jc@csadlb.cz</v>
          </cell>
          <cell r="X63" t="str">
            <v>EPMR</v>
          </cell>
          <cell r="Y63">
            <v>0</v>
          </cell>
        </row>
        <row r="64">
          <cell r="A64" t="str">
            <v>ČSAD MHD KLADNO, a.s.</v>
          </cell>
          <cell r="B64">
            <v>0</v>
          </cell>
          <cell r="C64" t="str">
            <v>Železničářů 855</v>
          </cell>
          <cell r="D64">
            <v>27280</v>
          </cell>
          <cell r="E64" t="str">
            <v xml:space="preserve"> Kladno</v>
          </cell>
          <cell r="F64" t="str">
            <v>Česká republika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Ing. Vladimír Hráský</v>
          </cell>
          <cell r="N64" t="str">
            <v>předseda představenstva</v>
          </cell>
          <cell r="O64">
            <v>312825181</v>
          </cell>
          <cell r="P64">
            <v>0</v>
          </cell>
          <cell r="Q64">
            <v>312685403</v>
          </cell>
          <cell r="R64" t="str">
            <v>csadkladno@csadkladno.cz</v>
          </cell>
          <cell r="S64" t="str">
            <v>Ing. Josef Seifert</v>
          </cell>
          <cell r="T64" t="str">
            <v>vedoucí informačních kanceláří</v>
          </cell>
          <cell r="U64">
            <v>312825152</v>
          </cell>
          <cell r="V64">
            <v>0</v>
          </cell>
          <cell r="W64" t="str">
            <v>jseifert@csadkladno.cz</v>
          </cell>
          <cell r="X64" t="str">
            <v>EPMR</v>
          </cell>
          <cell r="Y64">
            <v>0</v>
          </cell>
        </row>
        <row r="65">
          <cell r="A65" t="str">
            <v>ČSAD Slaný, a.s.</v>
          </cell>
          <cell r="B65">
            <v>0</v>
          </cell>
          <cell r="C65" t="str">
            <v>Lacinová 1366</v>
          </cell>
          <cell r="D65">
            <v>27480</v>
          </cell>
          <cell r="E65" t="str">
            <v xml:space="preserve"> Slaný</v>
          </cell>
          <cell r="F65" t="str">
            <v>Česká republika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 xml:space="preserve"> Ing.Miroslav Petrů</v>
          </cell>
          <cell r="N65" t="str">
            <v>asistent pro autobus. dopravu</v>
          </cell>
          <cell r="O65">
            <v>602749916</v>
          </cell>
          <cell r="P65">
            <v>0</v>
          </cell>
          <cell r="Q65">
            <v>568606612</v>
          </cell>
          <cell r="R65" t="str">
            <v>petru@tradomad.cz</v>
          </cell>
          <cell r="S65" t="str">
            <v>Pavel Prachař</v>
          </cell>
          <cell r="T65" t="str">
            <v>asistent pro autobus.dopravu</v>
          </cell>
          <cell r="U65">
            <v>602662514</v>
          </cell>
          <cell r="V65">
            <v>0</v>
          </cell>
          <cell r="W65" t="str">
            <v>prachar@incomtransport.cz</v>
          </cell>
          <cell r="X65" t="str">
            <v>EPMR</v>
          </cell>
          <cell r="Y65">
            <v>0</v>
          </cell>
        </row>
        <row r="66">
          <cell r="A66" t="str">
            <v>ČSAD Střední Čechy, a.s.</v>
          </cell>
          <cell r="B66">
            <v>0</v>
          </cell>
          <cell r="C66" t="str">
            <v>U Přístavu 811</v>
          </cell>
          <cell r="D66">
            <v>25001</v>
          </cell>
          <cell r="E66" t="str">
            <v xml:space="preserve"> Brandýs nad Labem-Stará Boleslav</v>
          </cell>
          <cell r="F66" t="str">
            <v>Česká republika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Ing. Jan Čermák</v>
          </cell>
          <cell r="N66" t="str">
            <v>ředitel</v>
          </cell>
          <cell r="O66">
            <v>283881559</v>
          </cell>
          <cell r="P66">
            <v>0</v>
          </cell>
          <cell r="Q66">
            <v>283881559</v>
          </cell>
          <cell r="R66" t="str">
            <v>csadsc@csad-me.cz</v>
          </cell>
          <cell r="S66" t="str">
            <v>RNDr. Štěpán Ševčík</v>
          </cell>
          <cell r="T66" t="str">
            <v>provozní ředitel</v>
          </cell>
          <cell r="U66">
            <v>283881559</v>
          </cell>
          <cell r="V66">
            <v>0</v>
          </cell>
          <cell r="W66" t="str">
            <v>sevcik@csad-me.cz</v>
          </cell>
          <cell r="X66" t="str">
            <v>EPMR</v>
          </cell>
          <cell r="Y66">
            <v>0</v>
          </cell>
        </row>
        <row r="67">
          <cell r="A67" t="str">
            <v>ČSAD Ústí nad Orlicí, a.s.</v>
          </cell>
          <cell r="B67">
            <v>0</v>
          </cell>
          <cell r="C67" t="str">
            <v>Třebovská 330</v>
          </cell>
          <cell r="D67">
            <v>56201</v>
          </cell>
          <cell r="E67" t="str">
            <v xml:space="preserve"> Ústí nad Orlicí</v>
          </cell>
          <cell r="F67" t="str">
            <v>Česká republika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Ing. Václav Zikán</v>
          </cell>
          <cell r="N67" t="str">
            <v>asistent pro autobus. dopravu</v>
          </cell>
          <cell r="O67">
            <v>567121122</v>
          </cell>
          <cell r="P67">
            <v>0</v>
          </cell>
          <cell r="Q67">
            <v>567310125</v>
          </cell>
          <cell r="R67" t="str">
            <v>vaclav.zikan@icomtransport.cz</v>
          </cell>
          <cell r="S67" t="str">
            <v>Ing. Zdeněk Šálek</v>
          </cell>
          <cell r="T67" t="str">
            <v>asistent pro autobus.dopravu</v>
          </cell>
          <cell r="U67">
            <v>567121122</v>
          </cell>
          <cell r="V67">
            <v>0</v>
          </cell>
          <cell r="W67" t="str">
            <v>zdenek.salek@icomtransport.cz</v>
          </cell>
          <cell r="X67" t="str">
            <v>EPMR</v>
          </cell>
          <cell r="Y67">
            <v>0</v>
          </cell>
        </row>
        <row r="68">
          <cell r="A68" t="str">
            <v>Deprint s.r.o.</v>
          </cell>
          <cell r="B68" t="str">
            <v>277 18 166</v>
          </cell>
          <cell r="C68" t="str">
            <v>Šimonova 1101/10</v>
          </cell>
          <cell r="D68" t="str">
            <v>163 00</v>
          </cell>
          <cell r="E68" t="str">
            <v>Praha 6 - Řepy</v>
          </cell>
          <cell r="F68" t="str">
            <v>Česká republika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Deutsche Bank Aktiengesellschaft Filiale Prag</v>
          </cell>
          <cell r="B69" t="str">
            <v>604 33 566</v>
          </cell>
          <cell r="C69" t="str">
            <v>Jungmannova 34, P.O.Box 829</v>
          </cell>
          <cell r="D69">
            <v>12021</v>
          </cell>
          <cell r="E69" t="str">
            <v xml:space="preserve"> Praha 1</v>
          </cell>
          <cell r="F69" t="str">
            <v>Česká republika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Larisa Janačková</v>
          </cell>
          <cell r="N69" t="str">
            <v>ved.odd.platebního styku</v>
          </cell>
          <cell r="O69">
            <v>221191410</v>
          </cell>
          <cell r="P69">
            <v>0</v>
          </cell>
          <cell r="Q69">
            <v>221191876</v>
          </cell>
          <cell r="R69" t="str">
            <v>larisa.janackova@db.com</v>
          </cell>
          <cell r="S69" t="str">
            <v>JUDr. Pavel Ondrůj</v>
          </cell>
          <cell r="T69" t="str">
            <v>právní oddělení</v>
          </cell>
          <cell r="U69">
            <v>221191227</v>
          </cell>
          <cell r="V69">
            <v>0</v>
          </cell>
          <cell r="W69" t="str">
            <v>pavel.ondruj@db.com</v>
          </cell>
          <cell r="X69" t="str">
            <v>BNK</v>
          </cell>
          <cell r="Y69">
            <v>0</v>
          </cell>
        </row>
        <row r="70">
          <cell r="A70" t="str">
            <v>Diners Club Czech, s.r.o.</v>
          </cell>
          <cell r="B70">
            <v>0</v>
          </cell>
          <cell r="C70" t="str">
            <v>Široká 5/36</v>
          </cell>
          <cell r="D70">
            <v>11000</v>
          </cell>
          <cell r="E70" t="str">
            <v xml:space="preserve"> Praha 1</v>
          </cell>
          <cell r="F70" t="str">
            <v>Česká republika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Ing. Eva Kárníková</v>
          </cell>
          <cell r="N70" t="str">
            <v>jednatelka a ředitelka spol.</v>
          </cell>
          <cell r="O70">
            <v>221779922</v>
          </cell>
          <cell r="P70">
            <v>0</v>
          </cell>
          <cell r="Q70">
            <v>222316806</v>
          </cell>
          <cell r="R70" t="str">
            <v>eva.karnikova@dinersclub.cz</v>
          </cell>
          <cell r="S70" t="str">
            <v>Thomas Lill</v>
          </cell>
          <cell r="T70" t="str">
            <v>zástupce a jednatel</v>
          </cell>
          <cell r="U70" t="str">
            <v xml:space="preserve"> +43/1/50135</v>
          </cell>
          <cell r="V70">
            <v>0</v>
          </cell>
          <cell r="W70" t="str">
            <v>thomas.lill@dinersclub.at</v>
          </cell>
          <cell r="X70" t="str">
            <v>NON</v>
          </cell>
          <cell r="Y70">
            <v>0</v>
          </cell>
        </row>
        <row r="71">
          <cell r="A71" t="str">
            <v>DIRECT pay, s.r.o.</v>
          </cell>
          <cell r="B71">
            <v>0</v>
          </cell>
          <cell r="C71" t="str">
            <v>Vinohradská 2133/138</v>
          </cell>
          <cell r="D71">
            <v>13000</v>
          </cell>
          <cell r="E71" t="str">
            <v xml:space="preserve"> Praha 3</v>
          </cell>
          <cell r="F71" t="str">
            <v>Česká republika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Martin Cechl</v>
          </cell>
          <cell r="N71" t="str">
            <v>jednatel</v>
          </cell>
          <cell r="O71">
            <v>777333003</v>
          </cell>
          <cell r="P71">
            <v>0</v>
          </cell>
          <cell r="Q71">
            <v>272107100</v>
          </cell>
          <cell r="R71" t="str">
            <v>martin@dpay.eu</v>
          </cell>
          <cell r="S71" t="str">
            <v>Mgr. Jana Jež</v>
          </cell>
          <cell r="T71" t="str">
            <v>ředitelka obchodu a marketingu</v>
          </cell>
          <cell r="U71">
            <v>777745632</v>
          </cell>
          <cell r="V71">
            <v>0</v>
          </cell>
          <cell r="W71" t="str">
            <v>jana@dpay.eu</v>
          </cell>
          <cell r="X71" t="str">
            <v>EPMR</v>
          </cell>
          <cell r="Y71">
            <v>0</v>
          </cell>
        </row>
        <row r="72">
          <cell r="A72" t="str">
            <v>DIVIŠEK s.r.o.</v>
          </cell>
          <cell r="B72">
            <v>0</v>
          </cell>
          <cell r="C72" t="str">
            <v>Zapečská 68/II</v>
          </cell>
          <cell r="D72">
            <v>50351</v>
          </cell>
          <cell r="E72" t="str">
            <v xml:space="preserve"> ChluCidlinou</v>
          </cell>
          <cell r="F72" t="str">
            <v>Česká republika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str">
            <v>Ing. Martin Divišek</v>
          </cell>
          <cell r="N72" t="str">
            <v>jednatel - ředitel</v>
          </cell>
          <cell r="O72">
            <v>495484034</v>
          </cell>
          <cell r="P72">
            <v>602101957</v>
          </cell>
          <cell r="Q72">
            <v>495484037</v>
          </cell>
          <cell r="R72" t="str">
            <v>divisek@deviza.cz</v>
          </cell>
          <cell r="S72" t="str">
            <v>Jana Šafránková</v>
          </cell>
          <cell r="T72">
            <v>0</v>
          </cell>
          <cell r="U72">
            <v>495484035</v>
          </cell>
          <cell r="V72">
            <v>602124445</v>
          </cell>
          <cell r="W72" t="str">
            <v>divisek@deviza.cz</v>
          </cell>
          <cell r="X72" t="str">
            <v>BNK</v>
          </cell>
          <cell r="Y72">
            <v>0</v>
          </cell>
        </row>
        <row r="73">
          <cell r="A73" t="str">
            <v>Door Financial a.s.</v>
          </cell>
          <cell r="B73" t="str">
            <v>290 16 126</v>
          </cell>
          <cell r="C73" t="str">
            <v>Vyskočilova 1481/4</v>
          </cell>
          <cell r="D73" t="str">
            <v xml:space="preserve">140 00 </v>
          </cell>
          <cell r="E73" t="str">
            <v>Praha 4 - Michle</v>
          </cell>
          <cell r="F73" t="str">
            <v>Česká republika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 t="str">
            <v>Dopravní podnik měst Liberce a Jablonce nad Nisou, a.s.</v>
          </cell>
          <cell r="B74">
            <v>0</v>
          </cell>
          <cell r="C74" t="str">
            <v>Mrštíkova 3</v>
          </cell>
          <cell r="D74">
            <v>46171</v>
          </cell>
          <cell r="E74" t="str">
            <v xml:space="preserve"> Liberec III</v>
          </cell>
          <cell r="F74" t="str">
            <v>Česká republika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Ing. Jiří Veselka</v>
          </cell>
          <cell r="N74" t="str">
            <v>ředitel společnosti</v>
          </cell>
          <cell r="O74">
            <v>485344133</v>
          </cell>
          <cell r="P74">
            <v>0</v>
          </cell>
          <cell r="Q74">
            <v>485105426</v>
          </cell>
          <cell r="R74" t="str">
            <v>jiri.veselka@dpml.cz</v>
          </cell>
          <cell r="S74" t="str">
            <v>Ing. Tomáš Krebs</v>
          </cell>
          <cell r="T74" t="str">
            <v>referent koordinace provozu</v>
          </cell>
          <cell r="U74">
            <v>485344125</v>
          </cell>
          <cell r="V74">
            <v>0</v>
          </cell>
          <cell r="W74" t="str">
            <v>tomas.krebs@dpml.cz</v>
          </cell>
          <cell r="X74" t="str">
            <v>EPMR</v>
          </cell>
          <cell r="Y74">
            <v>0</v>
          </cell>
        </row>
        <row r="75">
          <cell r="A75" t="str">
            <v>DOPRAVNÍ PODNIK měst Mostu a Litvínova, a.s.</v>
          </cell>
          <cell r="B75">
            <v>0</v>
          </cell>
          <cell r="C75" t="str">
            <v>TŘ. Budovatelů 1395</v>
          </cell>
          <cell r="D75">
            <v>43401</v>
          </cell>
          <cell r="E75" t="str">
            <v xml:space="preserve"> Most</v>
          </cell>
          <cell r="F75" t="str">
            <v>Česká republika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Ing. Petra Jarošová</v>
          </cell>
          <cell r="N75" t="str">
            <v>vedoucí odd. finanční účtárny</v>
          </cell>
          <cell r="O75">
            <v>476769086</v>
          </cell>
          <cell r="P75">
            <v>0</v>
          </cell>
          <cell r="Q75">
            <v>476702585</v>
          </cell>
          <cell r="R75" t="str">
            <v>jarosova@dpmost.cz</v>
          </cell>
          <cell r="S75" t="str">
            <v>Ing. Radek Braum</v>
          </cell>
          <cell r="T75" t="str">
            <v>ekonomický a obchodní ředitel</v>
          </cell>
          <cell r="U75">
            <v>476768005</v>
          </cell>
          <cell r="V75">
            <v>0</v>
          </cell>
          <cell r="W75" t="str">
            <v>braum@dpmost.cz</v>
          </cell>
          <cell r="X75" t="str">
            <v>EPMR</v>
          </cell>
          <cell r="Y75">
            <v>0</v>
          </cell>
        </row>
        <row r="76">
          <cell r="A76" t="str">
            <v>Dopravní podnik města Hradec Králové,a.s.</v>
          </cell>
          <cell r="B76">
            <v>0</v>
          </cell>
          <cell r="C76" t="str">
            <v>Pouchovská 153</v>
          </cell>
          <cell r="D76">
            <v>50003</v>
          </cell>
          <cell r="E76" t="str">
            <v xml:space="preserve"> Hradec Králové</v>
          </cell>
          <cell r="F76" t="str">
            <v>Česká republika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str">
            <v>Ing. Pavel Zákora</v>
          </cell>
          <cell r="N76" t="str">
            <v>ekonomický náměstek</v>
          </cell>
          <cell r="O76">
            <v>495089260</v>
          </cell>
          <cell r="P76">
            <v>0</v>
          </cell>
          <cell r="Q76">
            <v>495544455</v>
          </cell>
          <cell r="R76" t="str">
            <v>zakora@dpmhk.cz</v>
          </cell>
          <cell r="S76" t="str">
            <v>Ing. Josef Januš</v>
          </cell>
          <cell r="T76" t="str">
            <v>vedoucí oddělení tarifů a jízdenek</v>
          </cell>
          <cell r="U76">
            <v>495089270</v>
          </cell>
          <cell r="V76">
            <v>0</v>
          </cell>
          <cell r="W76" t="str">
            <v>janus@dpmhk.cz</v>
          </cell>
          <cell r="X76" t="str">
            <v>EPMR</v>
          </cell>
          <cell r="Y76">
            <v>0</v>
          </cell>
        </row>
        <row r="77">
          <cell r="A77" t="str">
            <v>Dopravní podnik města Jihlavy, a.s.</v>
          </cell>
          <cell r="B77">
            <v>0</v>
          </cell>
          <cell r="C77" t="str">
            <v>Brtnická čp. 1002/23</v>
          </cell>
          <cell r="D77">
            <v>58601</v>
          </cell>
          <cell r="E77" t="str">
            <v xml:space="preserve"> Jihlava</v>
          </cell>
          <cell r="F77" t="str">
            <v>Česká republika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str">
            <v>Ing. František Koumar</v>
          </cell>
          <cell r="N77" t="str">
            <v>ekonomický náměstek</v>
          </cell>
          <cell r="O77">
            <v>567301321</v>
          </cell>
          <cell r="P77">
            <v>0</v>
          </cell>
          <cell r="Q77">
            <v>567310033</v>
          </cell>
          <cell r="R77" t="str">
            <v>koumar@dpmj.cz</v>
          </cell>
          <cell r="S77" t="str">
            <v>Hana Maryšková</v>
          </cell>
          <cell r="T77" t="str">
            <v>finanční účetní</v>
          </cell>
          <cell r="U77">
            <v>567301321</v>
          </cell>
          <cell r="V77">
            <v>0</v>
          </cell>
          <cell r="W77" t="str">
            <v>maryskova@dpmj.cz</v>
          </cell>
          <cell r="X77" t="str">
            <v>EPMR</v>
          </cell>
          <cell r="Y77">
            <v>0</v>
          </cell>
        </row>
        <row r="78">
          <cell r="A78" t="str">
            <v>Dopravní podnik města Pardubic,a.s.</v>
          </cell>
          <cell r="B78">
            <v>0</v>
          </cell>
          <cell r="C78" t="str">
            <v>Teplého 2141</v>
          </cell>
          <cell r="D78">
            <v>53020</v>
          </cell>
          <cell r="E78" t="str">
            <v xml:space="preserve"> Pardubice</v>
          </cell>
          <cell r="F78" t="str">
            <v>Česká republika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str">
            <v>Ing. Jiří Franc</v>
          </cell>
          <cell r="N78" t="str">
            <v>ekonomicko obchodní náměstek</v>
          </cell>
          <cell r="O78" t="str">
            <v>466  899 258</v>
          </cell>
          <cell r="P78">
            <v>0</v>
          </cell>
          <cell r="Q78">
            <v>466899110</v>
          </cell>
          <cell r="R78" t="str">
            <v>jirif@dpmp.cz</v>
          </cell>
          <cell r="S78" t="str">
            <v>Ing.Tomáš Pelikán</v>
          </cell>
          <cell r="T78" t="str">
            <v>ředitel společnosti</v>
          </cell>
          <cell r="U78">
            <v>466899219</v>
          </cell>
          <cell r="V78">
            <v>0</v>
          </cell>
          <cell r="W78" t="str">
            <v>tomasp@dpmp.cz</v>
          </cell>
          <cell r="X78" t="str">
            <v>EPMR</v>
          </cell>
          <cell r="Y78">
            <v>0</v>
          </cell>
        </row>
        <row r="79">
          <cell r="A79" t="str">
            <v>DPÚK a.s.</v>
          </cell>
          <cell r="B79">
            <v>0</v>
          </cell>
          <cell r="C79" t="str">
            <v>Lumiérů 181/41</v>
          </cell>
          <cell r="D79">
            <v>15200</v>
          </cell>
          <cell r="E79" t="str">
            <v xml:space="preserve"> Praha 5</v>
          </cell>
          <cell r="F79" t="str">
            <v>Česká republika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str">
            <v>Ing. Jaroslava Hlohovská</v>
          </cell>
          <cell r="N79" t="str">
            <v>ekonomický  náměstek</v>
          </cell>
          <cell r="O79">
            <v>475209474</v>
          </cell>
          <cell r="P79">
            <v>0</v>
          </cell>
          <cell r="Q79">
            <v>475210392</v>
          </cell>
          <cell r="R79" t="str">
            <v>hlohovska@dpuk.cz</v>
          </cell>
          <cell r="S79" t="str">
            <v>Vladimír Krátký</v>
          </cell>
          <cell r="T79" t="str">
            <v>dopravní náměstek</v>
          </cell>
          <cell r="U79">
            <v>475209474</v>
          </cell>
          <cell r="V79">
            <v>0</v>
          </cell>
          <cell r="W79" t="str">
            <v>kratky@dpuk.cz</v>
          </cell>
          <cell r="X79" t="str">
            <v>EPMR</v>
          </cell>
          <cell r="Y79">
            <v>0</v>
          </cell>
        </row>
        <row r="80">
          <cell r="A80" t="str">
            <v>Družstevní záložna Kredit</v>
          </cell>
          <cell r="B80">
            <v>0</v>
          </cell>
          <cell r="C80" t="str">
            <v>V Celnici 1028/10</v>
          </cell>
          <cell r="D80">
            <v>11721</v>
          </cell>
          <cell r="E80" t="str">
            <v xml:space="preserve"> Praha 1</v>
          </cell>
          <cell r="F80" t="str">
            <v>Česká republika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str">
            <v>RNDr. Petr Marsa</v>
          </cell>
          <cell r="N80" t="str">
            <v>prokurista</v>
          </cell>
          <cell r="O80">
            <v>0</v>
          </cell>
          <cell r="P80">
            <v>0</v>
          </cell>
          <cell r="Q80">
            <v>0</v>
          </cell>
          <cell r="R80" t="str">
            <v>jirif@dpmp.cz</v>
          </cell>
          <cell r="S80" t="str">
            <v>Ing.Tomáš Pelikán</v>
          </cell>
          <cell r="T80" t="str">
            <v>ředitel společnosti</v>
          </cell>
          <cell r="U80">
            <v>466899219</v>
          </cell>
          <cell r="V80">
            <v>0</v>
          </cell>
          <cell r="W80" t="str">
            <v>tomasp@dpmp.cz</v>
          </cell>
          <cell r="X80" t="str">
            <v>DZ</v>
          </cell>
          <cell r="Y80">
            <v>0</v>
          </cell>
        </row>
        <row r="81">
          <cell r="A81" t="str">
            <v>Družstevní záložna PSD</v>
          </cell>
          <cell r="B81">
            <v>0</v>
          </cell>
          <cell r="C81" t="str">
            <v>V Celnici 10</v>
          </cell>
          <cell r="D81">
            <v>11721</v>
          </cell>
          <cell r="E81" t="str">
            <v xml:space="preserve"> Praha 1</v>
          </cell>
          <cell r="F81" t="str">
            <v>Česká republika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MUDr. Barbara Vítková</v>
          </cell>
          <cell r="N81" t="str">
            <v>pověřený člen družstva</v>
          </cell>
          <cell r="O81">
            <v>234621418</v>
          </cell>
          <cell r="P81">
            <v>0</v>
          </cell>
          <cell r="Q81">
            <v>0</v>
          </cell>
          <cell r="R81" t="str">
            <v>barbara.vitkova@seznam.cz</v>
          </cell>
          <cell r="S81" t="str">
            <v>Adrian Kantor</v>
          </cell>
          <cell r="T81" t="str">
            <v>člen představenstva</v>
          </cell>
          <cell r="U81">
            <v>234621398</v>
          </cell>
          <cell r="V81">
            <v>0</v>
          </cell>
          <cell r="W81">
            <v>0</v>
          </cell>
          <cell r="X81" t="str">
            <v>DZ</v>
          </cell>
          <cell r="Y81">
            <v>0</v>
          </cell>
        </row>
        <row r="82">
          <cell r="A82" t="str">
            <v>EasyChange s.r.o.</v>
          </cell>
          <cell r="B82">
            <v>0</v>
          </cell>
          <cell r="C82" t="str">
            <v>V Celnici 1031/4</v>
          </cell>
          <cell r="D82">
            <v>11000</v>
          </cell>
          <cell r="E82" t="str">
            <v xml:space="preserve"> Praha 1 </v>
          </cell>
          <cell r="F82" t="str">
            <v>Česká republika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str">
            <v>Ing. Jindřich Patera</v>
          </cell>
          <cell r="N82" t="str">
            <v>riskmanager</v>
          </cell>
          <cell r="O82">
            <v>777153351</v>
          </cell>
          <cell r="P82">
            <v>0</v>
          </cell>
          <cell r="Q82">
            <v>246083755</v>
          </cell>
          <cell r="R82" t="str">
            <v>jindrich.patera@easychange.cz</v>
          </cell>
          <cell r="S82" t="str">
            <v>Milada Priharová</v>
          </cell>
          <cell r="T82" t="str">
            <v>jednatel</v>
          </cell>
          <cell r="U82">
            <v>602659513</v>
          </cell>
          <cell r="V82">
            <v>0</v>
          </cell>
          <cell r="W82" t="str">
            <v>milada.priharova@easychange.cz</v>
          </cell>
          <cell r="X82" t="str">
            <v>PSMR</v>
          </cell>
          <cell r="Y82">
            <v>0</v>
          </cell>
        </row>
        <row r="83">
          <cell r="A83" t="str">
            <v>EC Financial Services, a.s.</v>
          </cell>
          <cell r="B83" t="str">
            <v>242 43 744</v>
          </cell>
          <cell r="C83" t="str">
            <v>Koněvova 2660/141</v>
          </cell>
          <cell r="D83" t="str">
            <v>130 00</v>
          </cell>
          <cell r="E83" t="str">
            <v>Praha 3</v>
          </cell>
          <cell r="F83" t="str">
            <v>Česká republika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 t="str">
            <v>EK Company s.r.o.</v>
          </cell>
          <cell r="B84">
            <v>0</v>
          </cell>
          <cell r="C84" t="str">
            <v>Lábkova 832/67</v>
          </cell>
          <cell r="D84">
            <v>31800</v>
          </cell>
          <cell r="E84" t="str">
            <v xml:space="preserve"> Plzeň</v>
          </cell>
          <cell r="F84" t="str">
            <v>Česká republika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str">
            <v>Ing. Evžen Košťál</v>
          </cell>
          <cell r="N84" t="str">
            <v>jednatel</v>
          </cell>
          <cell r="O84">
            <v>602160370</v>
          </cell>
          <cell r="P84">
            <v>0</v>
          </cell>
          <cell r="Q84">
            <v>377946226</v>
          </cell>
          <cell r="R84" t="str">
            <v>evzenkostal@post.cz</v>
          </cell>
          <cell r="S84" t="str">
            <v>Klára Havránková</v>
          </cell>
          <cell r="T84" t="str">
            <v>manažerka platebních služeb</v>
          </cell>
          <cell r="U84">
            <v>721528258</v>
          </cell>
          <cell r="V84">
            <v>0</v>
          </cell>
          <cell r="W84" t="str">
            <v>companysro@seznam.cz</v>
          </cell>
          <cell r="X84" t="str">
            <v>PSMR</v>
          </cell>
          <cell r="Y84">
            <v>0</v>
          </cell>
        </row>
        <row r="85">
          <cell r="A85" t="str">
            <v>Elementum s.r.o.</v>
          </cell>
          <cell r="B85" t="str">
            <v>291 27 912</v>
          </cell>
          <cell r="C85" t="str">
            <v>Zahradníčkova 1220/20a</v>
          </cell>
          <cell r="D85" t="str">
            <v>150 00</v>
          </cell>
          <cell r="E85" t="str">
            <v>Praha 5 - Košíře</v>
          </cell>
          <cell r="F85" t="str">
            <v>Česká republika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 t="str">
            <v>Equa bank a.s.</v>
          </cell>
          <cell r="B86" t="str">
            <v>471 16 102</v>
          </cell>
          <cell r="C86" t="str">
            <v>Karolinská 661/4</v>
          </cell>
          <cell r="D86">
            <v>18600</v>
          </cell>
          <cell r="E86" t="str">
            <v xml:space="preserve"> Praha 8</v>
          </cell>
          <cell r="F86" t="str">
            <v>Česká republika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str">
            <v>JUDr. Radka Viková</v>
          </cell>
          <cell r="N86" t="str">
            <v>vedoucí odd. právního a compliance</v>
          </cell>
          <cell r="O86">
            <v>222010368</v>
          </cell>
          <cell r="P86">
            <v>0</v>
          </cell>
          <cell r="Q86">
            <v>296245429</v>
          </cell>
          <cell r="R86" t="str">
            <v>radka.vikova@equabank.cz</v>
          </cell>
          <cell r="S86" t="str">
            <v>Ing. Barbora Hrubá</v>
          </cell>
          <cell r="T86" t="str">
            <v>zástupce ved.odboru plateb.styku</v>
          </cell>
          <cell r="U86">
            <v>224990224</v>
          </cell>
          <cell r="V86">
            <v>0</v>
          </cell>
          <cell r="W86" t="str">
            <v>Barbora.hruba@bpcr.cz</v>
          </cell>
          <cell r="X86" t="str">
            <v>BNK</v>
          </cell>
          <cell r="Y86">
            <v>0</v>
          </cell>
        </row>
        <row r="87">
          <cell r="A87" t="str">
            <v>ESSOX s.r.o.</v>
          </cell>
          <cell r="B87" t="str">
            <v>267 64 652</v>
          </cell>
          <cell r="C87" t="str">
            <v>Senovážné nám. 231/7</v>
          </cell>
          <cell r="D87">
            <v>37001</v>
          </cell>
          <cell r="E87" t="str">
            <v xml:space="preserve"> České Budějovice</v>
          </cell>
          <cell r="F87" t="str">
            <v>Česká republika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str">
            <v>Mgr. Lenka Červáková</v>
          </cell>
          <cell r="N87" t="str">
            <v>Head of legal and compliance and legal collection department</v>
          </cell>
          <cell r="O87">
            <v>389010205</v>
          </cell>
          <cell r="P87">
            <v>0</v>
          </cell>
          <cell r="Q87">
            <v>389010270</v>
          </cell>
          <cell r="R87" t="str">
            <v>lenka.cervakova@essox.cz</v>
          </cell>
          <cell r="S87" t="str">
            <v>Mgr. Petr Koptiš</v>
          </cell>
          <cell r="T87" t="str">
            <v>firemní právník</v>
          </cell>
          <cell r="U87">
            <v>389010334</v>
          </cell>
          <cell r="V87">
            <v>0</v>
          </cell>
          <cell r="W87" t="str">
            <v>petr.koptis@essox.cz</v>
          </cell>
          <cell r="X87" t="str">
            <v>PI</v>
          </cell>
          <cell r="Y87">
            <v>0</v>
          </cell>
        </row>
        <row r="88">
          <cell r="A88" t="str">
            <v>Euro Financial Corporation,s.r.o.</v>
          </cell>
          <cell r="B88">
            <v>0</v>
          </cell>
          <cell r="C88" t="str">
            <v>Jungmannova 732/4</v>
          </cell>
          <cell r="D88">
            <v>11000</v>
          </cell>
          <cell r="E88" t="str">
            <v xml:space="preserve"> Praha 1 - Nové Město</v>
          </cell>
          <cell r="F88" t="str">
            <v>Česká republika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str">
            <v>Igor Kuznetsov</v>
          </cell>
          <cell r="N88" t="str">
            <v>jednatel</v>
          </cell>
          <cell r="O88">
            <v>270000307</v>
          </cell>
          <cell r="P88">
            <v>0</v>
          </cell>
          <cell r="Q88">
            <v>222222722</v>
          </cell>
          <cell r="R88" t="str">
            <v>ceo@cgpay.co.uk</v>
          </cell>
          <cell r="S88" t="str">
            <v>Svetlana Santryan</v>
          </cell>
          <cell r="T88" t="str">
            <v>mechanismus vnitřní kontroly</v>
          </cell>
          <cell r="U88">
            <v>270000307</v>
          </cell>
          <cell r="V88">
            <v>0</v>
          </cell>
          <cell r="W88" t="str">
            <v>pt@euro-financial.cz</v>
          </cell>
          <cell r="X88" t="str">
            <v>NDM</v>
          </cell>
          <cell r="Y88">
            <v>0</v>
          </cell>
        </row>
        <row r="89">
          <cell r="A89" t="str">
            <v>European Money Transfer Corporation s.r.o.</v>
          </cell>
          <cell r="B89">
            <v>0</v>
          </cell>
          <cell r="C89" t="str">
            <v>Švábova 772/18</v>
          </cell>
          <cell r="D89">
            <v>15200</v>
          </cell>
          <cell r="E89" t="str">
            <v xml:space="preserve"> Praha 5</v>
          </cell>
          <cell r="F89" t="str">
            <v>Česká republika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Ing. Bohuslav Babica</v>
          </cell>
          <cell r="N89" t="str">
            <v>výkonný ředitel</v>
          </cell>
          <cell r="O89">
            <v>246083759</v>
          </cell>
          <cell r="P89">
            <v>0</v>
          </cell>
          <cell r="Q89">
            <v>0</v>
          </cell>
          <cell r="R89" t="str">
            <v>bohuslav.babica@emtcorp.eu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 t="str">
            <v>PSMR</v>
          </cell>
          <cell r="Y89">
            <v>0</v>
          </cell>
        </row>
        <row r="90">
          <cell r="A90" t="str">
            <v>Eurowex s.r.o.</v>
          </cell>
          <cell r="B90">
            <v>0</v>
          </cell>
          <cell r="C90" t="str">
            <v>Lochotínská 18</v>
          </cell>
          <cell r="D90">
            <v>30100</v>
          </cell>
          <cell r="E90" t="str">
            <v xml:space="preserve"> Plzeň</v>
          </cell>
          <cell r="F90" t="str">
            <v>Česká republika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Mgr. Petr Chasák</v>
          </cell>
          <cell r="N90" t="str">
            <v>jednatel a společník</v>
          </cell>
          <cell r="O90">
            <v>377542424</v>
          </cell>
          <cell r="P90">
            <v>602448306</v>
          </cell>
          <cell r="Q90">
            <v>377542670</v>
          </cell>
          <cell r="R90" t="str">
            <v>eurowex@eurowex.cz</v>
          </cell>
          <cell r="S90" t="str">
            <v>Michael Kmoch</v>
          </cell>
          <cell r="T90" t="str">
            <v>jednatel a společník</v>
          </cell>
          <cell r="U90">
            <v>602114411</v>
          </cell>
          <cell r="V90">
            <v>0</v>
          </cell>
          <cell r="W90" t="str">
            <v>eurowex@eurowex.cz</v>
          </cell>
          <cell r="X90" t="str">
            <v>NDM</v>
          </cell>
          <cell r="Y90">
            <v>0</v>
          </cell>
        </row>
        <row r="91">
          <cell r="A91" t="str">
            <v>EvPe GROUP s.r.o.</v>
          </cell>
          <cell r="B91">
            <v>27581934</v>
          </cell>
          <cell r="C91" t="str">
            <v>Štoky 57</v>
          </cell>
          <cell r="D91" t="str">
            <v>582 53</v>
          </cell>
          <cell r="E91" t="str">
            <v>Štoky</v>
          </cell>
          <cell r="F91" t="str">
            <v>Česká republika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 t="str">
            <v>Evropsko-ruská banka a.s.</v>
          </cell>
          <cell r="B92" t="str">
            <v>284 28 943</v>
          </cell>
          <cell r="C92" t="str">
            <v>Štefánikova 78/50</v>
          </cell>
          <cell r="D92">
            <v>15000</v>
          </cell>
          <cell r="E92" t="str">
            <v xml:space="preserve"> Praha 5</v>
          </cell>
          <cell r="F92" t="str">
            <v>Česká republika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>Ing. Pavel Kaplan</v>
          </cell>
          <cell r="N92" t="str">
            <v xml:space="preserve">compliance officer </v>
          </cell>
          <cell r="O92">
            <v>236073749</v>
          </cell>
          <cell r="P92">
            <v>0</v>
          </cell>
          <cell r="Q92">
            <v>236073750</v>
          </cell>
          <cell r="R92" t="str">
            <v>pavel.kaplan@erbank.com</v>
          </cell>
          <cell r="S92" t="str">
            <v>JUDr. Milan Houžvička</v>
          </cell>
          <cell r="T92" t="str">
            <v>ředitel odboru právních služeb</v>
          </cell>
          <cell r="U92">
            <v>733640583</v>
          </cell>
          <cell r="V92">
            <v>0</v>
          </cell>
          <cell r="W92" t="str">
            <v>milan-houzvicka@erbank.eu</v>
          </cell>
          <cell r="X92" t="str">
            <v>BNK</v>
          </cell>
          <cell r="Y92">
            <v>0</v>
          </cell>
        </row>
        <row r="93">
          <cell r="A93" t="str">
            <v>EXCHANGE s.r.o.</v>
          </cell>
          <cell r="B93">
            <v>0</v>
          </cell>
          <cell r="C93" t="str">
            <v>Kaprova 14/13</v>
          </cell>
          <cell r="D93">
            <v>11000</v>
          </cell>
          <cell r="E93" t="str">
            <v xml:space="preserve"> Praha 1</v>
          </cell>
          <cell r="F93" t="str">
            <v>Česká republika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str">
            <v>Mikuláš Šveda</v>
          </cell>
          <cell r="N93" t="str">
            <v>jednatel společnosti</v>
          </cell>
          <cell r="O93">
            <v>226258370</v>
          </cell>
          <cell r="P93">
            <v>0</v>
          </cell>
          <cell r="Q93">
            <v>226258379</v>
          </cell>
          <cell r="R93" t="str">
            <v>exch@nge.cz</v>
          </cell>
          <cell r="S93" t="str">
            <v>Petr Šváb</v>
          </cell>
          <cell r="T93" t="str">
            <v>pracovník back-ogffice</v>
          </cell>
          <cell r="U93">
            <v>226258370</v>
          </cell>
          <cell r="V93">
            <v>0</v>
          </cell>
          <cell r="W93" t="str">
            <v>exch@nge.cz</v>
          </cell>
          <cell r="X93" t="str">
            <v>PI</v>
          </cell>
          <cell r="Y93">
            <v>0</v>
          </cell>
        </row>
        <row r="94">
          <cell r="A94" t="str">
            <v>Expobank CZ a.s.</v>
          </cell>
          <cell r="B94" t="str">
            <v>148 93 649</v>
          </cell>
          <cell r="C94" t="str">
            <v>Václavské náměstí 40</v>
          </cell>
          <cell r="D94">
            <v>11000</v>
          </cell>
          <cell r="E94" t="str">
            <v xml:space="preserve"> Praha 1</v>
          </cell>
          <cell r="F94" t="str">
            <v>Česká republika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str">
            <v>Ing. Zbyšek Troch</v>
          </cell>
          <cell r="N94" t="str">
            <v>Deputy Head of Compliance/ Money Laudering Department</v>
          </cell>
          <cell r="O94">
            <v>233234462</v>
          </cell>
          <cell r="P94">
            <v>0</v>
          </cell>
          <cell r="Q94">
            <v>233233929</v>
          </cell>
          <cell r="R94" t="str">
            <v>zbysek.troch@expobank.cz</v>
          </cell>
          <cell r="S94" t="str">
            <v>JUDr. Pavel Ondrůj</v>
          </cell>
          <cell r="T94" t="str">
            <v>Senior compliance specialist</v>
          </cell>
          <cell r="U94">
            <v>233234461</v>
          </cell>
          <cell r="V94">
            <v>0</v>
          </cell>
          <cell r="W94" t="str">
            <v>pavel.ondruj@expobank.cz</v>
          </cell>
          <cell r="X94" t="str">
            <v>BNK</v>
          </cell>
          <cell r="Y94" t="str">
            <v>dříve LBBW Bank CZ a.s.</v>
          </cell>
        </row>
        <row r="95">
          <cell r="A95" t="str">
            <v>Extra Finance s.r.o.</v>
          </cell>
          <cell r="B95">
            <v>0</v>
          </cell>
          <cell r="C95" t="str">
            <v>Rašínova 2/103</v>
          </cell>
          <cell r="D95" t="str">
            <v>602 00</v>
          </cell>
          <cell r="E95" t="str">
            <v>Brno</v>
          </cell>
          <cell r="F95" t="str">
            <v>Česká republika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Fair Credit International, SE</v>
          </cell>
          <cell r="B96" t="str">
            <v>248 52 422</v>
          </cell>
          <cell r="C96" t="str">
            <v>Kubánské náměstí 1391/11</v>
          </cell>
          <cell r="D96" t="str">
            <v>100 00</v>
          </cell>
          <cell r="E96" t="str">
            <v>Praha 10</v>
          </cell>
          <cell r="F96" t="str">
            <v>Česká republika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 t="str">
            <v>Feedback s.r.o.</v>
          </cell>
          <cell r="B97" t="str">
            <v>286 51 669</v>
          </cell>
          <cell r="C97" t="str">
            <v>Tř. Svobody 956/31</v>
          </cell>
          <cell r="D97" t="str">
            <v>779 00</v>
          </cell>
          <cell r="E97" t="str">
            <v>Olomouc</v>
          </cell>
          <cell r="F97" t="str">
            <v>Česká republika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 t="str">
            <v>Fermanta s. r. o.</v>
          </cell>
          <cell r="B98">
            <v>24218715</v>
          </cell>
          <cell r="C98" t="str">
            <v>Kaprova 42/14</v>
          </cell>
          <cell r="D98" t="str">
            <v>110 00</v>
          </cell>
          <cell r="E98" t="str">
            <v>Praha 1</v>
          </cell>
          <cell r="F98" t="str">
            <v>Česká republika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 t="str">
            <v>FiaReal s. r. o.</v>
          </cell>
          <cell r="B99" t="str">
            <v>278 46 393</v>
          </cell>
          <cell r="C99" t="str">
            <v>Reální 172/2</v>
          </cell>
          <cell r="D99" t="str">
            <v>702 00</v>
          </cell>
          <cell r="E99" t="str">
            <v>Ostrava - Moravská Ostrava</v>
          </cell>
          <cell r="F99" t="str">
            <v>Česká republika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 t="str">
            <v>FIESTA INTERNATIONAL spol. s r.o.</v>
          </cell>
          <cell r="B100">
            <v>0</v>
          </cell>
          <cell r="C100" t="str">
            <v>Volutova 2523</v>
          </cell>
          <cell r="D100">
            <v>15500</v>
          </cell>
          <cell r="E100" t="str">
            <v xml:space="preserve"> Praha 5 - Stodůlky</v>
          </cell>
          <cell r="F100" t="str">
            <v>Česká republika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str">
            <v>Kamil Saypuev</v>
          </cell>
          <cell r="N100" t="str">
            <v>jednatel</v>
          </cell>
          <cell r="O100">
            <v>602310154</v>
          </cell>
          <cell r="P100">
            <v>0</v>
          </cell>
          <cell r="Q100">
            <v>224216830</v>
          </cell>
          <cell r="R100" t="str">
            <v>kampraha@seznam.cz</v>
          </cell>
          <cell r="S100" t="str">
            <v>Rudolf Nikolaev</v>
          </cell>
          <cell r="T100" t="str">
            <v>zástupce jednatele</v>
          </cell>
          <cell r="U100">
            <v>608983703</v>
          </cell>
          <cell r="V100">
            <v>0</v>
          </cell>
          <cell r="W100" t="str">
            <v>rudolf.n@volny.cz</v>
          </cell>
          <cell r="X100" t="str">
            <v>PSMR</v>
          </cell>
          <cell r="Y100">
            <v>0</v>
          </cell>
        </row>
        <row r="101">
          <cell r="A101" t="str">
            <v>Finance international, a.s.</v>
          </cell>
          <cell r="B101">
            <v>0</v>
          </cell>
          <cell r="C101" t="str">
            <v>Kollárova 3044</v>
          </cell>
          <cell r="D101">
            <v>61200</v>
          </cell>
          <cell r="E101" t="str">
            <v xml:space="preserve"> Brno</v>
          </cell>
          <cell r="F101" t="str">
            <v>Česká republika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str">
            <v>Jiří Wald</v>
          </cell>
          <cell r="N101" t="str">
            <v xml:space="preserve">člen představenstva </v>
          </cell>
          <cell r="O101">
            <v>607288940</v>
          </cell>
          <cell r="P101">
            <v>0</v>
          </cell>
          <cell r="Q101">
            <v>0</v>
          </cell>
          <cell r="R101" t="str">
            <v>jirkawald@seznam.cz</v>
          </cell>
          <cell r="S101" t="str">
            <v>Michal Zrebný</v>
          </cell>
          <cell r="T101" t="str">
            <v>middle office</v>
          </cell>
          <cell r="U101">
            <v>721201663</v>
          </cell>
          <cell r="V101">
            <v>0</v>
          </cell>
          <cell r="W101" t="str">
            <v>michalzrebny@seznam.cz</v>
          </cell>
          <cell r="X101" t="str">
            <v>NDM</v>
          </cell>
          <cell r="Y101">
            <v>0</v>
          </cell>
        </row>
        <row r="102">
          <cell r="A102" t="str">
            <v>Fincentrum a.s.</v>
          </cell>
          <cell r="B102" t="str">
            <v>242 60 444</v>
          </cell>
          <cell r="C102" t="str">
            <v>Pobřežní 620/3</v>
          </cell>
          <cell r="D102" t="str">
            <v>186 00</v>
          </cell>
          <cell r="E102" t="str">
            <v>Praha 8 - Karlín</v>
          </cell>
          <cell r="F102" t="str">
            <v>Česká republika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 t="str">
            <v>FINWAY a.s.</v>
          </cell>
          <cell r="B103" t="str">
            <v>284 20 098</v>
          </cell>
          <cell r="C103" t="str">
            <v>K Brance 1171/11</v>
          </cell>
          <cell r="D103" t="str">
            <v>155 00</v>
          </cell>
          <cell r="E103" t="str">
            <v>Praha 5 - Stodůlky</v>
          </cell>
          <cell r="F103" t="str">
            <v>Česká republika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 t="str">
            <v>Fio banka, a.s.</v>
          </cell>
          <cell r="B104" t="str">
            <v>618 58 374</v>
          </cell>
          <cell r="C104">
            <v>0</v>
          </cell>
          <cell r="D104">
            <v>0</v>
          </cell>
          <cell r="E104">
            <v>0</v>
          </cell>
          <cell r="F104" t="str">
            <v>Česká republika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str">
            <v>Robert Nossek</v>
          </cell>
          <cell r="N104" t="str">
            <v>V Celnici 1028/10, 117 21 Praha 1</v>
          </cell>
          <cell r="O104">
            <v>224346176</v>
          </cell>
          <cell r="P104">
            <v>0</v>
          </cell>
          <cell r="Q104">
            <v>0</v>
          </cell>
          <cell r="R104" t="str">
            <v>robert.nossek@fio.cz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 t="str">
            <v>BNK</v>
          </cell>
          <cell r="Y104">
            <v>0</v>
          </cell>
        </row>
        <row r="105">
          <cell r="A105" t="str">
            <v>FORAKOM INVEST s.r.o.</v>
          </cell>
          <cell r="B105" t="str">
            <v>247 01 670</v>
          </cell>
          <cell r="C105" t="str">
            <v>Za Zámečkem 744/9</v>
          </cell>
          <cell r="D105" t="str">
            <v>158 00</v>
          </cell>
          <cell r="E105" t="str">
            <v>Praha 5 - Jinonice</v>
          </cell>
          <cell r="F105" t="str">
            <v>Česká republika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 t="str">
            <v>Fortis Bank SA/NV, pobočka Česká republika</v>
          </cell>
          <cell r="B106">
            <v>0</v>
          </cell>
          <cell r="C106" t="str">
            <v>Ovocný trh 8</v>
          </cell>
          <cell r="D106">
            <v>11719</v>
          </cell>
          <cell r="E106" t="str">
            <v xml:space="preserve"> Praha 1</v>
          </cell>
          <cell r="F106" t="str">
            <v>Česká republika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str">
            <v>Hans Broucke</v>
          </cell>
          <cell r="N106" t="str">
            <v>general manager</v>
          </cell>
          <cell r="O106">
            <v>225436001</v>
          </cell>
          <cell r="P106">
            <v>0</v>
          </cell>
          <cell r="Q106">
            <v>225436000</v>
          </cell>
          <cell r="R106" t="str">
            <v>hans.broucke@fortisbank.com</v>
          </cell>
          <cell r="S106" t="str">
            <v>Ing. Martin Tomaides</v>
          </cell>
          <cell r="T106" t="str">
            <v>finance manager</v>
          </cell>
          <cell r="U106">
            <v>225436014</v>
          </cell>
          <cell r="V106">
            <v>0</v>
          </cell>
          <cell r="W106" t="str">
            <v>martin.tomaides@fortisbank.com</v>
          </cell>
          <cell r="X106" t="str">
            <v>BNK</v>
          </cell>
          <cell r="Y106">
            <v>0</v>
          </cell>
        </row>
        <row r="107">
          <cell r="A107" t="str">
            <v>FORTISSIMO, spol. s r.o.</v>
          </cell>
          <cell r="B107">
            <v>0</v>
          </cell>
          <cell r="C107" t="str">
            <v>Lidická 1264</v>
          </cell>
          <cell r="D107">
            <v>73961</v>
          </cell>
          <cell r="E107" t="str">
            <v xml:space="preserve"> Třinec</v>
          </cell>
          <cell r="F107" t="str">
            <v>Česká republika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str">
            <v>Ing. Tadeusz Farny</v>
          </cell>
          <cell r="N107" t="str">
            <v>jednatel</v>
          </cell>
          <cell r="O107">
            <v>558335000</v>
          </cell>
          <cell r="P107">
            <v>0</v>
          </cell>
          <cell r="Q107">
            <v>558335001</v>
          </cell>
          <cell r="R107" t="str">
            <v>info@devizy.cz</v>
          </cell>
          <cell r="S107" t="str">
            <v>Ing. Karin Farna</v>
          </cell>
          <cell r="T107" t="str">
            <v>ředitel společnosti</v>
          </cell>
          <cell r="U107">
            <v>558335000</v>
          </cell>
          <cell r="V107">
            <v>0</v>
          </cell>
          <cell r="W107">
            <v>0</v>
          </cell>
          <cell r="X107" t="str">
            <v>NDM</v>
          </cell>
          <cell r="Y107">
            <v>0</v>
          </cell>
        </row>
        <row r="108">
          <cell r="A108" t="str">
            <v>Friendly Finance s.r.o.</v>
          </cell>
          <cell r="B108" t="str">
            <v>241 61 306</v>
          </cell>
          <cell r="C108" t="str">
            <v>Národní 341/23</v>
          </cell>
          <cell r="D108" t="str">
            <v xml:space="preserve">110 00 </v>
          </cell>
          <cell r="E108" t="str">
            <v>Praha 1</v>
          </cell>
          <cell r="F108" t="str">
            <v>Česká republika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 t="str">
            <v>GE Money Auto, s.r.o.</v>
          </cell>
          <cell r="B109" t="str">
            <v>601 12 743</v>
          </cell>
          <cell r="C109" t="str">
            <v>Vyskočilova 1422/1a</v>
          </cell>
          <cell r="D109" t="str">
            <v>140 00</v>
          </cell>
          <cell r="E109" t="str">
            <v>Praha 4</v>
          </cell>
          <cell r="F109" t="str">
            <v>Česká republika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Mgr. PaedDr. Vratislav Kejdana</v>
          </cell>
          <cell r="N109" t="str">
            <v>právník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 t="str">
            <v>GE Money Bank, a.s.</v>
          </cell>
          <cell r="B110" t="str">
            <v>256 72 720</v>
          </cell>
          <cell r="C110" t="str">
            <v>Vyskočilova 1422/1a</v>
          </cell>
          <cell r="D110">
            <v>14028</v>
          </cell>
          <cell r="E110" t="str">
            <v xml:space="preserve"> Praha 4-Michle</v>
          </cell>
          <cell r="F110" t="str">
            <v>Česká republika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Mgr. Petra Ott</v>
          </cell>
          <cell r="N110" t="str">
            <v>Manager of Client's Ombudsman Compliance</v>
          </cell>
          <cell r="O110">
            <v>224448000</v>
          </cell>
          <cell r="P110" t="str">
            <v>602 559 542</v>
          </cell>
          <cell r="Q110">
            <v>0</v>
          </cell>
          <cell r="R110" t="str">
            <v>petra.ott@ge.com</v>
          </cell>
          <cell r="S110" t="str">
            <v>Vladimír Valenta</v>
          </cell>
          <cell r="T110" t="str">
            <v>Senior Manažer Compliance</v>
          </cell>
          <cell r="U110" t="str">
            <v>224 442 345</v>
          </cell>
          <cell r="V110">
            <v>0</v>
          </cell>
          <cell r="W110" t="str">
            <v>vladimir.valenta@ge.com</v>
          </cell>
          <cell r="X110" t="str">
            <v>BNK</v>
          </cell>
          <cell r="Y110" t="str">
            <v>Jitka Elišková, Senior Specialista Customer Experience, 224 445 410, jitka.eliskova@ge.com</v>
          </cell>
        </row>
        <row r="111">
          <cell r="A111" t="str">
            <v>GE Money Multiservis, a.s.</v>
          </cell>
          <cell r="B111">
            <v>0</v>
          </cell>
          <cell r="C111" t="str">
            <v>Vyskočilova 1422/1a</v>
          </cell>
          <cell r="D111">
            <v>14028</v>
          </cell>
          <cell r="E111" t="str">
            <v xml:space="preserve"> Praha 4-Michle</v>
          </cell>
          <cell r="F111" t="str">
            <v>Česká republika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Ing. Jan Němec</v>
          </cell>
          <cell r="N111" t="str">
            <v>Senior Operations Manger</v>
          </cell>
          <cell r="O111">
            <v>602369004</v>
          </cell>
          <cell r="P111">
            <v>0</v>
          </cell>
          <cell r="Q111">
            <v>0</v>
          </cell>
          <cell r="R111" t="str">
            <v>Jan.nemec1@ge.com</v>
          </cell>
          <cell r="S111" t="str">
            <v>Bc.Michaela Vopálková</v>
          </cell>
          <cell r="T111" t="str">
            <v>Team Manager</v>
          </cell>
          <cell r="U111">
            <v>602184829</v>
          </cell>
          <cell r="V111">
            <v>0</v>
          </cell>
          <cell r="W111" t="str">
            <v>Michaela.vopalkova@ge.com</v>
          </cell>
          <cell r="X111" t="str">
            <v>NON</v>
          </cell>
          <cell r="Y111">
            <v>0</v>
          </cell>
        </row>
        <row r="112">
          <cell r="A112" t="str">
            <v>Global Travel, spol. s r.o.</v>
          </cell>
          <cell r="B112">
            <v>0</v>
          </cell>
          <cell r="C112" t="str">
            <v>Palackého 715/15</v>
          </cell>
          <cell r="D112">
            <v>11000</v>
          </cell>
          <cell r="E112" t="str">
            <v xml:space="preserve"> Praha 1</v>
          </cell>
          <cell r="F112" t="str">
            <v>Česká republika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str">
            <v>Marek Nácovský, MBA</v>
          </cell>
          <cell r="N112" t="str">
            <v>jednatel</v>
          </cell>
          <cell r="O112">
            <v>603884411</v>
          </cell>
          <cell r="P112">
            <v>0</v>
          </cell>
          <cell r="Q112">
            <v>224949209</v>
          </cell>
          <cell r="R112" t="str">
            <v>mnacovksy@interchange.cz</v>
          </cell>
          <cell r="S112" t="str">
            <v>Ing. Marek Palán</v>
          </cell>
          <cell r="T112">
            <v>0</v>
          </cell>
          <cell r="U112">
            <v>603884466</v>
          </cell>
          <cell r="V112">
            <v>0</v>
          </cell>
          <cell r="W112" t="str">
            <v>mpalan@interchange.cz</v>
          </cell>
          <cell r="X112" t="str">
            <v>NDM</v>
          </cell>
          <cell r="Y112">
            <v>0</v>
          </cell>
        </row>
        <row r="113">
          <cell r="A113" t="str">
            <v>GOPAY s.r.o.</v>
          </cell>
          <cell r="B113">
            <v>0</v>
          </cell>
          <cell r="C113" t="str">
            <v>Planá 67</v>
          </cell>
          <cell r="D113">
            <v>37001</v>
          </cell>
          <cell r="E113" t="str">
            <v xml:space="preserve"> České Budějovice</v>
          </cell>
          <cell r="F113" t="str">
            <v>Česká republika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Ing. Pavel Schwarz</v>
          </cell>
          <cell r="N113" t="str">
            <v>jednatel</v>
          </cell>
          <cell r="O113">
            <v>387685109</v>
          </cell>
          <cell r="P113">
            <v>0</v>
          </cell>
          <cell r="Q113">
            <v>387203191</v>
          </cell>
          <cell r="R113" t="str">
            <v>pavel.schwarz@gopay.cz</v>
          </cell>
          <cell r="S113" t="str">
            <v>Ing. Radek Červený</v>
          </cell>
          <cell r="T113" t="str">
            <v>obchodní ředitel</v>
          </cell>
          <cell r="U113">
            <v>387685160</v>
          </cell>
          <cell r="V113">
            <v>0</v>
          </cell>
          <cell r="W113" t="str">
            <v>radek.cerveny@gopay.cz</v>
          </cell>
          <cell r="X113" t="str">
            <v>IEP</v>
          </cell>
          <cell r="Y113">
            <v>0</v>
          </cell>
        </row>
        <row r="114">
          <cell r="A114" t="str">
            <v>GUMOTEX, akciová společnost</v>
          </cell>
          <cell r="B114">
            <v>0</v>
          </cell>
          <cell r="C114" t="str">
            <v>Mládežnická 3A</v>
          </cell>
          <cell r="D114">
            <v>69075</v>
          </cell>
          <cell r="E114" t="str">
            <v xml:space="preserve"> Břeclav</v>
          </cell>
          <cell r="F114" t="str">
            <v>Česká republika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Ing. Jiří Kalužík</v>
          </cell>
          <cell r="N114" t="str">
            <v>předseda představenstva</v>
          </cell>
          <cell r="O114">
            <v>519314100</v>
          </cell>
          <cell r="P114">
            <v>0</v>
          </cell>
          <cell r="Q114">
            <v>519314101</v>
          </cell>
          <cell r="R114">
            <v>0</v>
          </cell>
          <cell r="S114" t="str">
            <v>Ing. Bohumil Onderka</v>
          </cell>
          <cell r="T114" t="str">
            <v>ekonomický ředitel</v>
          </cell>
          <cell r="U114">
            <v>519314100</v>
          </cell>
          <cell r="V114">
            <v>0</v>
          </cell>
          <cell r="W114">
            <v>0</v>
          </cell>
          <cell r="X114" t="str">
            <v>PPSMR</v>
          </cell>
          <cell r="Y114">
            <v>0</v>
          </cell>
        </row>
        <row r="115">
          <cell r="A115" t="str">
            <v>H.P.-World, s.r.o.</v>
          </cell>
          <cell r="B115">
            <v>0</v>
          </cell>
          <cell r="C115" t="str">
            <v>Riegrova 11</v>
          </cell>
          <cell r="D115">
            <v>77200</v>
          </cell>
          <cell r="E115" t="str">
            <v xml:space="preserve"> Olomouc</v>
          </cell>
          <cell r="F115" t="str">
            <v>Česká republika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Mgr. Petr Heger</v>
          </cell>
          <cell r="N115" t="str">
            <v>jednatel</v>
          </cell>
          <cell r="O115">
            <v>585221400</v>
          </cell>
          <cell r="P115">
            <v>0</v>
          </cell>
          <cell r="Q115">
            <v>585220213</v>
          </cell>
          <cell r="R115" t="str">
            <v>hpworld@exchange.cz</v>
          </cell>
          <cell r="S115" t="str">
            <v>Ing. Oto Gücklhorn</v>
          </cell>
          <cell r="T115" t="str">
            <v>obchodní ředitel</v>
          </cell>
          <cell r="U115">
            <v>585221400</v>
          </cell>
          <cell r="V115">
            <v>0</v>
          </cell>
          <cell r="W115" t="str">
            <v>sales@exchange.cz</v>
          </cell>
          <cell r="X115" t="str">
            <v>NDM</v>
          </cell>
          <cell r="Y115">
            <v>0</v>
          </cell>
        </row>
        <row r="116">
          <cell r="A116" t="str">
            <v>HELP FINANCIAL s.r.o.</v>
          </cell>
          <cell r="B116" t="str">
            <v>264 40 334</v>
          </cell>
          <cell r="C116" t="str">
            <v>Příčná 1217</v>
          </cell>
          <cell r="D116" t="str">
            <v>293 06</v>
          </cell>
          <cell r="E116" t="str">
            <v>Kosmonosy</v>
          </cell>
          <cell r="F116" t="str">
            <v>Česká republika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 t="str">
            <v>Home Credit a.s.</v>
          </cell>
          <cell r="B117">
            <v>26978636</v>
          </cell>
          <cell r="C117" t="str">
            <v>Moravské náměstí 249/8</v>
          </cell>
          <cell r="D117">
            <v>60200</v>
          </cell>
          <cell r="E117" t="str">
            <v xml:space="preserve"> Brno</v>
          </cell>
          <cell r="F117" t="str">
            <v>Česká republika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Ing. Jan Machaň</v>
          </cell>
          <cell r="N117" t="str">
            <v>ředitel sekce collections</v>
          </cell>
          <cell r="O117">
            <v>541598587</v>
          </cell>
          <cell r="P117">
            <v>0</v>
          </cell>
          <cell r="Q117">
            <v>541211893</v>
          </cell>
          <cell r="R117" t="str">
            <v>jmachan@homecredit.cz</v>
          </cell>
          <cell r="S117" t="str">
            <v>Miroslav Zborovský</v>
          </cell>
          <cell r="T117" t="str">
            <v>ředitel odboru klientského centra</v>
          </cell>
          <cell r="U117">
            <v>541598558</v>
          </cell>
          <cell r="V117">
            <v>0</v>
          </cell>
          <cell r="W117" t="str">
            <v>ZBOROVSKY@homecredit.cz</v>
          </cell>
          <cell r="X117" t="str">
            <v>NON</v>
          </cell>
          <cell r="Y117">
            <v>0</v>
          </cell>
        </row>
        <row r="118">
          <cell r="A118" t="str">
            <v>HSBC Bank plc-pobočka Praha</v>
          </cell>
          <cell r="B118" t="str">
            <v>659 97 212</v>
          </cell>
          <cell r="C118" t="str">
            <v>V Celnici 10</v>
          </cell>
          <cell r="D118">
            <v>11721</v>
          </cell>
          <cell r="E118" t="str">
            <v xml:space="preserve"> Praha 1</v>
          </cell>
          <cell r="F118" t="str">
            <v>Česká republika</v>
          </cell>
          <cell r="G118" t="str">
            <v>HSBC BANK PLC</v>
          </cell>
          <cell r="H118" t="str">
            <v>8 Canada Square</v>
          </cell>
          <cell r="I118" t="str">
            <v>E14 5 HQ</v>
          </cell>
          <cell r="J118" t="str">
            <v>Londýn</v>
          </cell>
          <cell r="K118" t="str">
            <v>Spojené království Velké Británie a Severního Irska</v>
          </cell>
          <cell r="L118">
            <v>0</v>
          </cell>
          <cell r="M118" t="str">
            <v>Ing. Jitka Kočárníková</v>
          </cell>
          <cell r="N118" t="str">
            <v>Local Compliance Officer</v>
          </cell>
          <cell r="O118">
            <v>225024517</v>
          </cell>
          <cell r="P118">
            <v>0</v>
          </cell>
          <cell r="Q118">
            <v>225024550</v>
          </cell>
          <cell r="R118" t="str">
            <v>Jitka.Kocarnikova@HSBC.com</v>
          </cell>
          <cell r="S118" t="str">
            <v>Mgr. Stanislava Hejnová</v>
          </cell>
          <cell r="T118" t="str">
            <v>Compliance Officer</v>
          </cell>
          <cell r="U118">
            <v>225024518</v>
          </cell>
          <cell r="V118">
            <v>0</v>
          </cell>
          <cell r="W118" t="str">
            <v>Stanislava.Hejnova@HSBC.com</v>
          </cell>
          <cell r="X118" t="str">
            <v>BNK</v>
          </cell>
          <cell r="Y118">
            <v>0</v>
          </cell>
        </row>
        <row r="119">
          <cell r="A119" t="str">
            <v>Hypoteční banka, a.s.</v>
          </cell>
          <cell r="B119" t="str">
            <v>135 84 324</v>
          </cell>
          <cell r="C119" t="str">
            <v>Radlická 333/150</v>
          </cell>
          <cell r="D119">
            <v>15057</v>
          </cell>
          <cell r="E119" t="str">
            <v xml:space="preserve"> Praha 5</v>
          </cell>
          <cell r="F119" t="str">
            <v>Česká republika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str">
            <v>Ing. Jindřich Thon</v>
          </cell>
          <cell r="N119" t="str">
            <v>ŘO finančního řízení</v>
          </cell>
          <cell r="O119">
            <v>261122855</v>
          </cell>
          <cell r="P119">
            <v>0</v>
          </cell>
          <cell r="Q119">
            <v>261122855</v>
          </cell>
          <cell r="R119" t="str">
            <v>thon.jindrich@cmhb.cz</v>
          </cell>
          <cell r="S119" t="str">
            <v>Josef Jacík</v>
          </cell>
          <cell r="T119" t="str">
            <v>vedoucí odd. platebního styku</v>
          </cell>
          <cell r="U119">
            <v>261122794</v>
          </cell>
          <cell r="V119">
            <v>0</v>
          </cell>
          <cell r="W119" t="str">
            <v>jacik.josef@cmhb.cz</v>
          </cell>
          <cell r="X119" t="str">
            <v>BNK</v>
          </cell>
          <cell r="Y119">
            <v>0</v>
          </cell>
        </row>
        <row r="120">
          <cell r="A120" t="str">
            <v xml:space="preserve">Chequepoint, a.s. </v>
          </cell>
          <cell r="B120" t="str">
            <v>005 41 389</v>
          </cell>
          <cell r="C120" t="str">
            <v>Železná 483/2</v>
          </cell>
          <cell r="D120">
            <v>11000</v>
          </cell>
          <cell r="E120" t="str">
            <v xml:space="preserve"> Praha 1</v>
          </cell>
          <cell r="F120" t="str">
            <v>Česká republika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Ing. Tomáš Deml, MBA</v>
          </cell>
          <cell r="N120" t="str">
            <v>Výkonný ředitel</v>
          </cell>
          <cell r="O120">
            <v>224216202</v>
          </cell>
          <cell r="P120">
            <v>0</v>
          </cell>
          <cell r="Q120">
            <v>224224194</v>
          </cell>
          <cell r="R120" t="str">
            <v>Tomas.deml@chequepoint.cz</v>
          </cell>
          <cell r="S120" t="str">
            <v>Stanislav Peroutka</v>
          </cell>
          <cell r="T120" t="str">
            <v>Property and security manager</v>
          </cell>
          <cell r="U120">
            <v>224216202</v>
          </cell>
          <cell r="V120">
            <v>0</v>
          </cell>
          <cell r="W120" t="str">
            <v>Stanislav.peroutka@chequepoint.cz</v>
          </cell>
          <cell r="X120" t="str">
            <v>NDM</v>
          </cell>
          <cell r="Y120">
            <v>0</v>
          </cell>
        </row>
        <row r="121">
          <cell r="A121" t="str">
            <v>I. B. G. Money Czech s.r.o.</v>
          </cell>
          <cell r="B121" t="str">
            <v>241 20 871</v>
          </cell>
          <cell r="C121" t="str">
            <v>Partyzánská 18/23</v>
          </cell>
          <cell r="D121" t="str">
            <v>170 00</v>
          </cell>
          <cell r="E121" t="str">
            <v>Praha 7</v>
          </cell>
          <cell r="F121" t="str">
            <v>Česká republika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 t="str">
            <v>ICOM transport a.s.</v>
          </cell>
          <cell r="B122">
            <v>0</v>
          </cell>
          <cell r="C122" t="str">
            <v>Jiráskova 1424/78</v>
          </cell>
          <cell r="D122">
            <v>58732</v>
          </cell>
          <cell r="E122" t="str">
            <v xml:space="preserve"> Jihlava</v>
          </cell>
          <cell r="F122" t="str">
            <v>Česká republika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Ing. Miroslav Petrů</v>
          </cell>
          <cell r="N122" t="str">
            <v xml:space="preserve"> asistent pro autobusovou dopravu</v>
          </cell>
          <cell r="O122">
            <v>602749916</v>
          </cell>
          <cell r="P122">
            <v>0</v>
          </cell>
          <cell r="Q122">
            <v>568606612</v>
          </cell>
          <cell r="R122" t="str">
            <v>petru@tradomad.cz</v>
          </cell>
          <cell r="S122" t="str">
            <v>Pavel Prachař</v>
          </cell>
          <cell r="T122" t="str">
            <v>asistent pro autobusovou dopravu</v>
          </cell>
          <cell r="U122">
            <v>602662514</v>
          </cell>
          <cell r="V122">
            <v>0</v>
          </cell>
          <cell r="W122" t="str">
            <v>prachar@incomtransport.cz</v>
          </cell>
          <cell r="X122" t="str">
            <v>EPMR</v>
          </cell>
          <cell r="Y122">
            <v>0</v>
          </cell>
        </row>
        <row r="123">
          <cell r="A123" t="str">
            <v>ING Bank N.V.</v>
          </cell>
          <cell r="B123" t="str">
            <v>492 79 866</v>
          </cell>
          <cell r="C123" t="str">
            <v>budova Anděl City, Plzeňská 345/5</v>
          </cell>
          <cell r="D123">
            <v>15000</v>
          </cell>
          <cell r="E123" t="str">
            <v xml:space="preserve"> Praha 5</v>
          </cell>
          <cell r="F123" t="str">
            <v>Česká republika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str">
            <v>Jan Müller</v>
          </cell>
          <cell r="N123" t="str">
            <v>Head of Compliance</v>
          </cell>
          <cell r="O123">
            <v>257474174</v>
          </cell>
          <cell r="P123">
            <v>0</v>
          </cell>
          <cell r="Q123">
            <v>257474582</v>
          </cell>
          <cell r="R123" t="str">
            <v>jan.muller@ing.cz</v>
          </cell>
          <cell r="S123" t="str">
            <v>Pavel Kovařík</v>
          </cell>
          <cell r="T123" t="str">
            <v>Head of Legal Deparment</v>
          </cell>
          <cell r="U123">
            <v>257474282</v>
          </cell>
          <cell r="V123">
            <v>0</v>
          </cell>
          <cell r="W123" t="str">
            <v>pavel.kovarik@ingbank.com</v>
          </cell>
          <cell r="X123" t="str">
            <v>BNK</v>
          </cell>
          <cell r="Y123">
            <v>0</v>
          </cell>
        </row>
        <row r="124">
          <cell r="A124" t="str">
            <v>Ing. Zdenko Janoško</v>
          </cell>
          <cell r="B124">
            <v>0</v>
          </cell>
          <cell r="C124" t="str">
            <v>K Hájku 310/16</v>
          </cell>
          <cell r="D124">
            <v>72527</v>
          </cell>
          <cell r="E124" t="str">
            <v xml:space="preserve"> Ostrava</v>
          </cell>
          <cell r="F124" t="str">
            <v>Česká republika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Ing. Zdenko Janoško</v>
          </cell>
          <cell r="N124">
            <v>0</v>
          </cell>
          <cell r="O124">
            <v>725657353</v>
          </cell>
          <cell r="P124">
            <v>0</v>
          </cell>
          <cell r="Q124">
            <v>597579163</v>
          </cell>
          <cell r="R124" t="str">
            <v>z.janosko@ekka.cz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 t="str">
            <v>PSMR</v>
          </cell>
          <cell r="Y124">
            <v>0</v>
          </cell>
        </row>
        <row r="125">
          <cell r="A125" t="str">
            <v>Intercash, s.r.o.</v>
          </cell>
          <cell r="B125">
            <v>0</v>
          </cell>
          <cell r="C125" t="str">
            <v>Palackého 15</v>
          </cell>
          <cell r="D125">
            <v>11000</v>
          </cell>
          <cell r="E125" t="str">
            <v xml:space="preserve"> Praha 1</v>
          </cell>
          <cell r="F125" t="str">
            <v>Česká republika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str">
            <v>Bc. Marek Nácovský</v>
          </cell>
          <cell r="N125" t="str">
            <v>jednatel</v>
          </cell>
          <cell r="O125">
            <v>603884411</v>
          </cell>
          <cell r="P125">
            <v>0</v>
          </cell>
          <cell r="Q125">
            <v>224949209</v>
          </cell>
          <cell r="R125" t="str">
            <v>mnacovsky@interchange.cz</v>
          </cell>
          <cell r="S125" t="str">
            <v>Renáta Bínová</v>
          </cell>
          <cell r="T125">
            <v>0</v>
          </cell>
          <cell r="U125">
            <v>234711712</v>
          </cell>
          <cell r="V125">
            <v>0</v>
          </cell>
          <cell r="W125" t="str">
            <v>rbinova@intercash.cz</v>
          </cell>
          <cell r="X125" t="str">
            <v>NDM</v>
          </cell>
          <cell r="Y125">
            <v>0</v>
          </cell>
        </row>
        <row r="126">
          <cell r="A126" t="str">
            <v>Intrum Justitia Czech, s.r.o.</v>
          </cell>
          <cell r="B126" t="str">
            <v>272 21 971</v>
          </cell>
          <cell r="C126" t="str">
            <v>Klimentská 1216/46</v>
          </cell>
          <cell r="D126" t="str">
            <v>110 00</v>
          </cell>
          <cell r="E126" t="str">
            <v>Praha 1</v>
          </cell>
          <cell r="F126" t="str">
            <v>Česká republika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 t="str">
            <v>J &amp; T Banka, a.s.</v>
          </cell>
          <cell r="B127" t="str">
            <v>471 15 378</v>
          </cell>
          <cell r="C127" t="str">
            <v>Pobřežní 14</v>
          </cell>
          <cell r="D127">
            <v>18600</v>
          </cell>
          <cell r="E127" t="str">
            <v xml:space="preserve"> Praha 8</v>
          </cell>
          <cell r="F127" t="str">
            <v>Česká republika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str">
            <v>JUDr. Ing. Jozef Spišiak</v>
          </cell>
          <cell r="N127" t="str">
            <v>člen představenstva</v>
          </cell>
          <cell r="O127">
            <v>221710111</v>
          </cell>
          <cell r="P127">
            <v>0</v>
          </cell>
          <cell r="Q127">
            <v>221710211</v>
          </cell>
          <cell r="R127" t="str">
            <v>spišiak@jtbank.cz</v>
          </cell>
          <cell r="S127" t="str">
            <v>Mgr. Milan Jordán</v>
          </cell>
          <cell r="T127" t="str">
            <v>odbor právní</v>
          </cell>
          <cell r="U127">
            <v>221710176</v>
          </cell>
          <cell r="V127">
            <v>0</v>
          </cell>
          <cell r="W127" t="str">
            <v>jordan@jtbank.cz</v>
          </cell>
          <cell r="X127" t="str">
            <v>BNK</v>
          </cell>
          <cell r="Y127">
            <v>0</v>
          </cell>
        </row>
        <row r="128">
          <cell r="A128" t="str">
            <v>Jan Diart</v>
          </cell>
          <cell r="B128">
            <v>73477559</v>
          </cell>
          <cell r="C128" t="str">
            <v>Opařany 317</v>
          </cell>
          <cell r="D128" t="str">
            <v>391 61</v>
          </cell>
          <cell r="E128" t="str">
            <v>Opařany</v>
          </cell>
          <cell r="F128" t="str">
            <v>Česká republika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 t="str">
            <v>JET Money s.r.o.</v>
          </cell>
          <cell r="B129" t="str">
            <v>258 58 246</v>
          </cell>
          <cell r="C129" t="str">
            <v>Hněvotínská 241/52</v>
          </cell>
          <cell r="D129" t="str">
            <v>779 00</v>
          </cell>
          <cell r="E129" t="str">
            <v>Olomouc</v>
          </cell>
          <cell r="F129" t="str">
            <v>Česká republika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 t="str">
            <v>KAPITOL pojišťovací a finanční poradenství, a.s.</v>
          </cell>
          <cell r="B130">
            <v>60751070</v>
          </cell>
          <cell r="C130" t="str">
            <v>Rašínova 692/4</v>
          </cell>
          <cell r="D130" t="str">
            <v>602 00</v>
          </cell>
          <cell r="E130" t="str">
            <v>Brno</v>
          </cell>
          <cell r="F130" t="str">
            <v>Česká republika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A131" t="str">
            <v>Karel Housa - HOUSACAR</v>
          </cell>
          <cell r="B131">
            <v>0</v>
          </cell>
          <cell r="C131" t="str">
            <v>Paseky 528</v>
          </cell>
          <cell r="D131">
            <v>76311</v>
          </cell>
          <cell r="E131" t="str">
            <v xml:space="preserve"> 763 11n Zlín - Želechovice</v>
          </cell>
          <cell r="F131" t="str">
            <v>Česká republika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>Karel Housa starší</v>
          </cell>
          <cell r="N131" t="str">
            <v>majitel</v>
          </cell>
          <cell r="O131">
            <v>731525555</v>
          </cell>
          <cell r="P131">
            <v>0</v>
          </cell>
          <cell r="Q131">
            <v>577901313</v>
          </cell>
          <cell r="R131">
            <v>0</v>
          </cell>
          <cell r="S131" t="str">
            <v>Karel Housa mladší</v>
          </cell>
          <cell r="T131" t="str">
            <v>provozní technik</v>
          </cell>
          <cell r="U131">
            <v>731525557</v>
          </cell>
          <cell r="V131">
            <v>0</v>
          </cell>
          <cell r="W131" t="str">
            <v>servis@housa.cz</v>
          </cell>
          <cell r="X131" t="str">
            <v>EPMR</v>
          </cell>
          <cell r="Y131">
            <v>0</v>
          </cell>
        </row>
        <row r="132">
          <cell r="A132" t="str">
            <v>Kelio s.r.o.</v>
          </cell>
          <cell r="B132" t="str">
            <v>293 66 607</v>
          </cell>
          <cell r="C132" t="str">
            <v>Maničky 43/12</v>
          </cell>
          <cell r="D132" t="str">
            <v>616 00</v>
          </cell>
          <cell r="E132" t="str">
            <v>Brno</v>
          </cell>
          <cell r="F132" t="str">
            <v>Česká republika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 t="str">
            <v>Komerční banka, a.s.</v>
          </cell>
          <cell r="B133" t="str">
            <v>453 17 054</v>
          </cell>
          <cell r="C133" t="str">
            <v>Na Příkopě 33/969</v>
          </cell>
          <cell r="D133">
            <v>11407</v>
          </cell>
          <cell r="E133" t="str">
            <v xml:space="preserve"> Praha 1</v>
          </cell>
          <cell r="F133" t="str">
            <v>Česká republika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str">
            <v>Mgr.Martin Křivda</v>
          </cell>
          <cell r="N133" t="str">
            <v>Head of Litigations</v>
          </cell>
          <cell r="O133">
            <v>955538023</v>
          </cell>
          <cell r="P133">
            <v>0</v>
          </cell>
          <cell r="Q133">
            <v>0</v>
          </cell>
          <cell r="R133" t="str">
            <v>martin_krivda@kb.cz</v>
          </cell>
          <cell r="S133" t="str">
            <v xml:space="preserve">Mgr. Martin Berdych 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 t="str">
            <v>BNK</v>
          </cell>
          <cell r="Y133">
            <v>0</v>
          </cell>
        </row>
        <row r="134">
          <cell r="A134" t="str">
            <v>Koordinátor ODIS s.r.o.</v>
          </cell>
          <cell r="B134">
            <v>0</v>
          </cell>
          <cell r="C134" t="str">
            <v>Na Hradbách 16/1440</v>
          </cell>
          <cell r="D134">
            <v>70200</v>
          </cell>
          <cell r="E134" t="str">
            <v xml:space="preserve"> Ostrava-Moravská Ostrava</v>
          </cell>
          <cell r="F134" t="str">
            <v>Česká republika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Ing. Aleš Stejskal</v>
          </cell>
          <cell r="N134" t="str">
            <v>jednatel společnosti</v>
          </cell>
          <cell r="O134">
            <v>596116308</v>
          </cell>
          <cell r="P134">
            <v>0</v>
          </cell>
          <cell r="Q134">
            <v>596116331</v>
          </cell>
          <cell r="R134" t="str">
            <v>ales.stejskal@kodis.cz</v>
          </cell>
          <cell r="S134" t="str">
            <v>Ing. Michal Scholz</v>
          </cell>
          <cell r="T134" t="str">
            <v>jednatel společnosti</v>
          </cell>
          <cell r="U134">
            <v>596116308</v>
          </cell>
          <cell r="V134">
            <v>0</v>
          </cell>
          <cell r="W134" t="str">
            <v>michal.scholz@kodis.cz</v>
          </cell>
          <cell r="X134" t="str">
            <v>EPMR</v>
          </cell>
          <cell r="Y134">
            <v>0</v>
          </cell>
        </row>
        <row r="135">
          <cell r="A135" t="str">
            <v>KOUZELNÁ PŮJČKA s.r.o.</v>
          </cell>
          <cell r="B135" t="str">
            <v>241 73 029</v>
          </cell>
          <cell r="C135" t="str">
            <v>Biskupský dvůr 2095/8</v>
          </cell>
          <cell r="D135" t="str">
            <v>110 00</v>
          </cell>
          <cell r="E135" t="str">
            <v>Praha 1</v>
          </cell>
          <cell r="F135" t="str">
            <v>Česká republika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 t="str">
            <v>Kreditech Česká republika s.r.o.</v>
          </cell>
          <cell r="B136">
            <v>1561910</v>
          </cell>
          <cell r="C136" t="str">
            <v>Karlovo náměstí 288/17</v>
          </cell>
          <cell r="D136" t="str">
            <v>120 00</v>
          </cell>
          <cell r="E136" t="str">
            <v>Praha 2 - Nové Město</v>
          </cell>
          <cell r="F136" t="str">
            <v>Česká republika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 t="str">
            <v>Kroměřížské technické služby, s.r.o.</v>
          </cell>
          <cell r="B137">
            <v>0</v>
          </cell>
          <cell r="C137" t="str">
            <v>Kaplanova 2959</v>
          </cell>
          <cell r="D137">
            <v>76701</v>
          </cell>
          <cell r="E137" t="str">
            <v xml:space="preserve"> 767 0 1 Kroměříž</v>
          </cell>
          <cell r="F137" t="str">
            <v>Česká republika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Ing. Josef Illa</v>
          </cell>
          <cell r="N137" t="str">
            <v>náměstek</v>
          </cell>
          <cell r="O137">
            <v>573340153</v>
          </cell>
          <cell r="P137">
            <v>0</v>
          </cell>
          <cell r="Q137">
            <v>573340153</v>
          </cell>
          <cell r="R137" t="str">
            <v>illa@kmts.cz</v>
          </cell>
          <cell r="S137" t="str">
            <v>Ing. Tomáš Szabo</v>
          </cell>
          <cell r="T137" t="str">
            <v>vedoucí provozu MHD</v>
          </cell>
          <cell r="U137">
            <v>573337317</v>
          </cell>
          <cell r="V137">
            <v>0</v>
          </cell>
          <cell r="W137" t="str">
            <v>mhd.kmts.cz</v>
          </cell>
          <cell r="X137" t="str">
            <v>EPMR</v>
          </cell>
          <cell r="Y137">
            <v>0</v>
          </cell>
        </row>
        <row r="138">
          <cell r="A138" t="str">
            <v>KRUK Česká a Slovenská republika s. r. o.</v>
          </cell>
          <cell r="B138">
            <v>24785199</v>
          </cell>
          <cell r="C138" t="str">
            <v>Československé armády 954/7</v>
          </cell>
          <cell r="D138" t="str">
            <v>500 03</v>
          </cell>
          <cell r="E138" t="str">
            <v>Hradec Králové</v>
          </cell>
          <cell r="F138" t="str">
            <v>Česká republika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 t="str">
            <v>Kubík a.s.</v>
          </cell>
          <cell r="B139">
            <v>0</v>
          </cell>
          <cell r="C139" t="str">
            <v>U Prašné brány 1090/2</v>
          </cell>
          <cell r="D139">
            <v>11121</v>
          </cell>
          <cell r="E139" t="str">
            <v xml:space="preserve"> Praha 1</v>
          </cell>
          <cell r="F139" t="str">
            <v>Česká republika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Ing. Pavel Maršálek</v>
          </cell>
          <cell r="N139" t="str">
            <v>ekonomický ředitel</v>
          </cell>
          <cell r="O139">
            <v>461613441</v>
          </cell>
          <cell r="P139">
            <v>0</v>
          </cell>
          <cell r="Q139">
            <v>0</v>
          </cell>
          <cell r="R139" t="str">
            <v>marsalek@kubik.cz</v>
          </cell>
          <cell r="S139" t="str">
            <v>Mgr. Aleš Velc</v>
          </cell>
          <cell r="T139" t="str">
            <v>právník</v>
          </cell>
          <cell r="U139">
            <v>461618666</v>
          </cell>
          <cell r="V139">
            <v>0</v>
          </cell>
          <cell r="W139" t="str">
            <v>alesvelc@lit.cz</v>
          </cell>
          <cell r="X139" t="str">
            <v>PSMR</v>
          </cell>
          <cell r="Y139">
            <v>0</v>
          </cell>
        </row>
        <row r="140">
          <cell r="A140" t="str">
            <v>KVB Finance s.r.o.</v>
          </cell>
          <cell r="B140" t="str">
            <v>242 53 669</v>
          </cell>
          <cell r="C140" t="str">
            <v>Táboritská 880/14</v>
          </cell>
          <cell r="D140" t="str">
            <v>130 00</v>
          </cell>
          <cell r="E140" t="str">
            <v>Praha 3 - Žižkov</v>
          </cell>
          <cell r="F140" t="str">
            <v>Česká republika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 t="str">
            <v>LIGNETA autobusy s.r.o.</v>
          </cell>
          <cell r="B141">
            <v>0</v>
          </cell>
          <cell r="C141" t="str">
            <v>Plzeňská 12</v>
          </cell>
          <cell r="D141">
            <v>36401</v>
          </cell>
          <cell r="E141" t="str">
            <v xml:space="preserve"> Toužim</v>
          </cell>
          <cell r="F141" t="str">
            <v>Česká republika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Petr Schmid</v>
          </cell>
          <cell r="N141" t="str">
            <v>jednatel</v>
          </cell>
          <cell r="O141">
            <v>352666995</v>
          </cell>
          <cell r="P141">
            <v>0</v>
          </cell>
          <cell r="Q141">
            <v>352666995</v>
          </cell>
          <cell r="R141" t="str">
            <v>ligneta@ligneta.cz</v>
          </cell>
          <cell r="S141" t="str">
            <v>Mgr. René Roubík</v>
          </cell>
          <cell r="T141" t="str">
            <v>obchodní ředitel</v>
          </cell>
          <cell r="U141">
            <v>352666994</v>
          </cell>
          <cell r="V141">
            <v>0</v>
          </cell>
          <cell r="W141" t="str">
            <v>roubik@ligneta.cz</v>
          </cell>
          <cell r="X141" t="str">
            <v>EPMR</v>
          </cell>
          <cell r="Y141">
            <v>0</v>
          </cell>
        </row>
        <row r="142">
          <cell r="A142" t="str">
            <v>LLC group s. r. o.</v>
          </cell>
          <cell r="B142">
            <v>29450683</v>
          </cell>
          <cell r="C142" t="str">
            <v>Sokolská třída 244/27</v>
          </cell>
          <cell r="D142" t="str">
            <v>702 00</v>
          </cell>
          <cell r="E142" t="str">
            <v>Ostrava - Moravská Ostrava</v>
          </cell>
          <cell r="F142" t="str">
            <v>Česká republika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 t="str">
            <v>MANUM s.r.o.</v>
          </cell>
          <cell r="B143">
            <v>0</v>
          </cell>
          <cell r="C143" t="str">
            <v>Vyšehradská 320/49</v>
          </cell>
          <cell r="D143">
            <v>12800</v>
          </cell>
          <cell r="E143" t="str">
            <v xml:space="preserve"> Praha 1</v>
          </cell>
          <cell r="F143" t="str">
            <v>Česká republika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Bc. Marek Lánský</v>
          </cell>
          <cell r="N143" t="str">
            <v>jednatel</v>
          </cell>
          <cell r="O143">
            <v>221979346</v>
          </cell>
          <cell r="P143">
            <v>0</v>
          </cell>
          <cell r="Q143">
            <v>0</v>
          </cell>
          <cell r="R143" t="str">
            <v>lanskym@manum.cz</v>
          </cell>
          <cell r="S143" t="str">
            <v>Petra Balíková</v>
          </cell>
          <cell r="T143" t="str">
            <v>obchodní manager</v>
          </cell>
          <cell r="U143">
            <v>221979346</v>
          </cell>
          <cell r="V143">
            <v>0</v>
          </cell>
          <cell r="W143" t="str">
            <v>petra.balikova@manum.cz</v>
          </cell>
          <cell r="X143" t="str">
            <v>PSMR</v>
          </cell>
          <cell r="Y143">
            <v>0</v>
          </cell>
        </row>
        <row r="144">
          <cell r="A144" t="str">
            <v>mBank S.A., organizační složka</v>
          </cell>
          <cell r="B144" t="str">
            <v>279 43 445</v>
          </cell>
          <cell r="C144" t="str">
            <v>Sokolovská 668/136d</v>
          </cell>
          <cell r="D144">
            <v>18600</v>
          </cell>
          <cell r="E144" t="str">
            <v xml:space="preserve"> Praha 8 Karlín</v>
          </cell>
          <cell r="F144" t="str">
            <v>Česká republika</v>
          </cell>
          <cell r="G144" t="str">
            <v>mBank S.A.</v>
          </cell>
          <cell r="H144" t="str">
            <v>Senatorska 18</v>
          </cell>
          <cell r="I144" t="str">
            <v>00 950</v>
          </cell>
          <cell r="J144" t="str">
            <v>Warszawa</v>
          </cell>
          <cell r="K144" t="str">
            <v>Polská republika</v>
          </cell>
          <cell r="L144">
            <v>0</v>
          </cell>
          <cell r="M144" t="str">
            <v>Ondřej Novotný</v>
          </cell>
          <cell r="N144" t="str">
            <v>odd. péče o zákazníky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 t="str">
            <v>BNK</v>
          </cell>
          <cell r="Y144" t="str">
            <v>dříve BRE Bank S.A., organizační složka podniku</v>
          </cell>
        </row>
        <row r="145">
          <cell r="A145" t="str">
            <v>Městský dopravní podnik Opava, a.s.</v>
          </cell>
          <cell r="B145">
            <v>0</v>
          </cell>
          <cell r="C145" t="str">
            <v>Bílovecká 98</v>
          </cell>
          <cell r="D145">
            <v>74706</v>
          </cell>
          <cell r="E145" t="str">
            <v xml:space="preserve"> Opava</v>
          </cell>
          <cell r="F145" t="str">
            <v>Česká republika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Ing. Hynek Voitek</v>
          </cell>
          <cell r="N145" t="str">
            <v>ředitel společnosti</v>
          </cell>
          <cell r="O145">
            <v>553759052</v>
          </cell>
          <cell r="P145">
            <v>0</v>
          </cell>
          <cell r="Q145">
            <v>553624928</v>
          </cell>
          <cell r="R145" t="str">
            <v>reditel@mdpo.cz</v>
          </cell>
          <cell r="S145" t="str">
            <v>Ing. Martina Peťovská</v>
          </cell>
          <cell r="T145" t="str">
            <v>obchodně ekonom.náměstek</v>
          </cell>
          <cell r="U145">
            <v>553759053</v>
          </cell>
          <cell r="V145">
            <v>0</v>
          </cell>
          <cell r="W145" t="str">
            <v>oen@mdpo.cz</v>
          </cell>
          <cell r="X145" t="str">
            <v>EPMR</v>
          </cell>
          <cell r="Y145">
            <v>0</v>
          </cell>
        </row>
        <row r="146">
          <cell r="A146" t="str">
            <v>Metropolitní spořitelní družstvo</v>
          </cell>
          <cell r="B146">
            <v>0</v>
          </cell>
          <cell r="C146" t="str">
            <v>Jezuitská 14/13</v>
          </cell>
          <cell r="D146">
            <v>60200</v>
          </cell>
          <cell r="E146" t="str">
            <v xml:space="preserve"> Brno</v>
          </cell>
          <cell r="F146" t="str">
            <v>Česká republika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str">
            <v>Ing. Petr Jánský</v>
          </cell>
          <cell r="N146" t="str">
            <v>předseda představenstva</v>
          </cell>
          <cell r="O146">
            <v>724155705</v>
          </cell>
          <cell r="P146">
            <v>0</v>
          </cell>
          <cell r="Q146">
            <v>222940714</v>
          </cell>
          <cell r="R146" t="str">
            <v>petr.jansky@metunion.eu</v>
          </cell>
          <cell r="S146" t="str">
            <v>Ing. Jan Zavřel, CSc.</v>
          </cell>
          <cell r="T146" t="str">
            <v>člen představenstva</v>
          </cell>
          <cell r="U146">
            <v>602860515</v>
          </cell>
          <cell r="V146">
            <v>0</v>
          </cell>
          <cell r="W146" t="str">
            <v>jan.zavrel@metunion.eu</v>
          </cell>
          <cell r="X146" t="str">
            <v>DZ</v>
          </cell>
          <cell r="Y146">
            <v>0</v>
          </cell>
        </row>
        <row r="147">
          <cell r="A147" t="str">
            <v>Milan Karička</v>
          </cell>
          <cell r="B147">
            <v>87812291</v>
          </cell>
          <cell r="C147" t="str">
            <v>Lesní 308</v>
          </cell>
          <cell r="D147" t="str">
            <v>543 03</v>
          </cell>
          <cell r="E147" t="str">
            <v>Vrchlabí</v>
          </cell>
          <cell r="F147" t="str">
            <v>Česká republika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 t="str">
            <v>Modrá pyramida stavební spořitelna , a.s.</v>
          </cell>
          <cell r="B148" t="str">
            <v>601 92 852</v>
          </cell>
          <cell r="C148" t="str">
            <v>Bělehradská 128/222</v>
          </cell>
          <cell r="D148">
            <v>12021</v>
          </cell>
          <cell r="E148" t="str">
            <v xml:space="preserve"> Praha 2</v>
          </cell>
          <cell r="F148" t="str">
            <v>Česká republika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str">
            <v>Mgr. Linda Faměrová</v>
          </cell>
          <cell r="N148" t="str">
            <v>právník společnosti</v>
          </cell>
          <cell r="O148">
            <v>222824296</v>
          </cell>
          <cell r="P148">
            <v>0</v>
          </cell>
          <cell r="Q148">
            <v>222824258</v>
          </cell>
          <cell r="R148" t="str">
            <v>linda.famerova@mpss.cz</v>
          </cell>
          <cell r="S148" t="str">
            <v>JUDr. Josef Květoň</v>
          </cell>
          <cell r="T148" t="str">
            <v>vedoucí právního oddělení</v>
          </cell>
          <cell r="U148">
            <v>222824398</v>
          </cell>
          <cell r="V148">
            <v>0</v>
          </cell>
          <cell r="W148" t="str">
            <v>josef.kveton@mpss.cz</v>
          </cell>
          <cell r="X148" t="str">
            <v>BNK</v>
          </cell>
          <cell r="Y148">
            <v>0</v>
          </cell>
        </row>
        <row r="149">
          <cell r="A149" t="str">
            <v>MONETA Auto, s.r.o.</v>
          </cell>
          <cell r="B149" t="str">
            <v>601 12 743</v>
          </cell>
          <cell r="C149" t="str">
            <v>Vyskočilova 1422/1a</v>
          </cell>
          <cell r="D149" t="str">
            <v>140 00</v>
          </cell>
          <cell r="E149" t="str">
            <v>Praha 4</v>
          </cell>
          <cell r="F149" t="str">
            <v>Česká republika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str">
            <v>Mgr. PaedDr. Vratislav Kejdana</v>
          </cell>
          <cell r="N149" t="str">
            <v>právník</v>
          </cell>
          <cell r="O149">
            <v>224448000</v>
          </cell>
          <cell r="P149" t="str">
            <v>602 559 542</v>
          </cell>
          <cell r="Q149">
            <v>0</v>
          </cell>
          <cell r="R149" t="str">
            <v>petra.ott@moneta.cz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A150" t="str">
            <v>MONETA Money Bank, a. s.</v>
          </cell>
          <cell r="B150" t="str">
            <v>256 72 720</v>
          </cell>
          <cell r="C150" t="str">
            <v>Vyskočilova 1422/1a</v>
          </cell>
          <cell r="D150" t="str">
            <v>140 28</v>
          </cell>
          <cell r="E150" t="str">
            <v>Praha 4</v>
          </cell>
          <cell r="F150" t="str">
            <v>Česká republika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Mgr. Petra Ott</v>
          </cell>
          <cell r="N150" t="str">
            <v>Regulatory Compliance Manager Client´s Ombudsman</v>
          </cell>
          <cell r="O150">
            <v>577004020</v>
          </cell>
          <cell r="P150">
            <v>0</v>
          </cell>
          <cell r="Q150">
            <v>577983157</v>
          </cell>
          <cell r="R150" t="str">
            <v>martin.sklenarik@mpu.cz</v>
          </cell>
          <cell r="S150" t="str">
            <v>Ing. Dana Hübnerová</v>
          </cell>
          <cell r="T150" t="str">
            <v>manažer odboru vnitřní audit</v>
          </cell>
          <cell r="U150">
            <v>577004049</v>
          </cell>
          <cell r="V150">
            <v>0</v>
          </cell>
          <cell r="W150" t="str">
            <v>dana.hubnerova@mpu.cz</v>
          </cell>
          <cell r="X150" t="str">
            <v>DZ</v>
          </cell>
          <cell r="Y150">
            <v>0</v>
          </cell>
        </row>
        <row r="151">
          <cell r="A151" t="str">
            <v>Money service a. s.</v>
          </cell>
          <cell r="B151">
            <v>28970691</v>
          </cell>
          <cell r="C151" t="str">
            <v>U Golfu 565</v>
          </cell>
          <cell r="D151" t="str">
            <v>109 00</v>
          </cell>
          <cell r="E151" t="str">
            <v>Praha 10</v>
          </cell>
          <cell r="F151" t="str">
            <v>Česká republika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 t="str">
            <v>Moravský Peněžní Ústav - spořitelní družstvo</v>
          </cell>
          <cell r="B152" t="str">
            <v>253 07 835</v>
          </cell>
          <cell r="C152" t="str">
            <v>Senovážné nám. 1375/19</v>
          </cell>
          <cell r="D152">
            <v>11000</v>
          </cell>
          <cell r="E152" t="str">
            <v xml:space="preserve"> Praha 1</v>
          </cell>
          <cell r="F152" t="str">
            <v>Česká republika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Ing. Martin Sklenařík</v>
          </cell>
          <cell r="N152" t="str">
            <v>pracovní odboru Compliance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 t="str">
            <v>Martagon kredit s.r.o.</v>
          </cell>
          <cell r="B153" t="str">
            <v>044 24 930</v>
          </cell>
          <cell r="C153" t="str">
            <v>Husinecká 903/10</v>
          </cell>
          <cell r="D153" t="str">
            <v>130 00</v>
          </cell>
          <cell r="E153" t="str">
            <v>Praha 3 - Žižkov</v>
          </cell>
          <cell r="F153" t="str">
            <v>Česká republika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 t="str">
            <v>MSC MONEY SERVICE CORPORATION a.s.</v>
          </cell>
          <cell r="B154" t="str">
            <v>285 74 010</v>
          </cell>
          <cell r="C154" t="str">
            <v>Hybešova 200/6</v>
          </cell>
          <cell r="D154" t="str">
            <v>779 00</v>
          </cell>
          <cell r="E154" t="str">
            <v>Olomouc - Hodolany</v>
          </cell>
          <cell r="F154" t="str">
            <v>Česká republika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377221273</v>
          </cell>
          <cell r="P154">
            <v>0</v>
          </cell>
          <cell r="Q154">
            <v>377221273</v>
          </cell>
          <cell r="R154" t="str">
            <v>vyleta@n59.cz</v>
          </cell>
          <cell r="S154" t="str">
            <v>Bohumil Kámen</v>
          </cell>
          <cell r="T154" t="str">
            <v>předseda představenstva</v>
          </cell>
          <cell r="U154">
            <v>377221273</v>
          </cell>
          <cell r="V154">
            <v>0</v>
          </cell>
          <cell r="W154" t="str">
            <v>kamen@n59.cz</v>
          </cell>
          <cell r="X154" t="str">
            <v>NDM</v>
          </cell>
          <cell r="Y154">
            <v>0</v>
          </cell>
        </row>
        <row r="155">
          <cell r="A155" t="str">
            <v>N 59, a.s.</v>
          </cell>
          <cell r="B155">
            <v>0</v>
          </cell>
          <cell r="C155" t="str">
            <v>Americká 1162/70</v>
          </cell>
          <cell r="D155">
            <v>30150</v>
          </cell>
          <cell r="E155" t="str">
            <v xml:space="preserve"> Plzeň</v>
          </cell>
          <cell r="F155" t="str">
            <v>Česká republika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Pavel Vyleta</v>
          </cell>
          <cell r="N155" t="str">
            <v>obchodní ředitel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 t="str">
            <v>NALIA a.s.</v>
          </cell>
          <cell r="B156" t="str">
            <v>247 12 817</v>
          </cell>
          <cell r="C156" t="str">
            <v>Karlovo náměstí 288/17</v>
          </cell>
          <cell r="D156" t="str">
            <v>120 00</v>
          </cell>
          <cell r="E156" t="str">
            <v>Praha 2 - Nové Město</v>
          </cell>
          <cell r="F156" t="str">
            <v>Česká republika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386710202</v>
          </cell>
          <cell r="P156">
            <v>606640615</v>
          </cell>
          <cell r="Q156">
            <v>386356747</v>
          </cell>
          <cell r="R156" t="str">
            <v>daniel.fischer@oberbank.at</v>
          </cell>
          <cell r="S156" t="str">
            <v>Petra Kramárová</v>
          </cell>
          <cell r="T156">
            <v>0</v>
          </cell>
          <cell r="U156">
            <v>386716303</v>
          </cell>
          <cell r="V156">
            <v>0</v>
          </cell>
          <cell r="W156" t="str">
            <v>petra.kramarova@smw.cz</v>
          </cell>
          <cell r="X156" t="str">
            <v>BNK</v>
          </cell>
          <cell r="Y156">
            <v>0</v>
          </cell>
        </row>
        <row r="157">
          <cell r="A157" t="str">
            <v>Oberbank AG pobočka Česká republika</v>
          </cell>
          <cell r="B157" t="str">
            <v>260 80 222</v>
          </cell>
          <cell r="C157" t="str">
            <v>nám. Přemysla Otakara II. čp.3</v>
          </cell>
          <cell r="D157">
            <v>37001</v>
          </cell>
          <cell r="E157" t="str">
            <v xml:space="preserve"> České Budějovice</v>
          </cell>
          <cell r="F157" t="str">
            <v>Česká republika</v>
          </cell>
          <cell r="G157" t="str">
            <v>Oberbank AG</v>
          </cell>
          <cell r="H157" t="str">
            <v>Untere Donaulände 28</v>
          </cell>
          <cell r="I157" t="str">
            <v>A 4020</v>
          </cell>
          <cell r="J157" t="str">
            <v>Linz</v>
          </cell>
          <cell r="K157" t="str">
            <v>Rakouská republika</v>
          </cell>
          <cell r="L157" t="str">
            <v>zapsán v knize firem vedené Zemským soudem Linz pod číslem FN 79063 w</v>
          </cell>
          <cell r="M157" t="str">
            <v>Daniel Fischer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 t="str">
            <v>OCF s.r.o. v likvidaci</v>
          </cell>
          <cell r="B158">
            <v>27815455</v>
          </cell>
          <cell r="C158" t="str">
            <v>Hamerská 137/44</v>
          </cell>
          <cell r="D158" t="str">
            <v>779 00</v>
          </cell>
          <cell r="E158" t="str">
            <v>Olomouc - Holice</v>
          </cell>
          <cell r="F158" t="str">
            <v>Česká republika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321717028</v>
          </cell>
          <cell r="P158">
            <v>0</v>
          </cell>
          <cell r="Q158">
            <v>321717026</v>
          </cell>
          <cell r="R158" t="str">
            <v>koutek@csap.cz</v>
          </cell>
          <cell r="S158" t="str">
            <v>Ing. Alois Koutek</v>
          </cell>
          <cell r="T158" t="str">
            <v>jednatel</v>
          </cell>
          <cell r="U158">
            <v>325513240</v>
          </cell>
          <cell r="V158">
            <v>0</v>
          </cell>
          <cell r="W158" t="str">
            <v>koutek@csap.cz</v>
          </cell>
          <cell r="X158" t="str">
            <v>EPMR</v>
          </cell>
          <cell r="Y158">
            <v>0</v>
          </cell>
        </row>
        <row r="159">
          <cell r="A159" t="str">
            <v>Okresní autobusová doprava Kolín, s.r.o.</v>
          </cell>
          <cell r="B159">
            <v>0</v>
          </cell>
          <cell r="C159" t="str">
            <v>Polepská 4</v>
          </cell>
          <cell r="D159">
            <v>28000</v>
          </cell>
          <cell r="E159" t="str">
            <v xml:space="preserve"> Kolín</v>
          </cell>
          <cell r="F159" t="str">
            <v>Česká republika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Ing. Alois Koutek</v>
          </cell>
          <cell r="N159" t="str">
            <v>jednatel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 t="str">
            <v>Operativa s.r.o.</v>
          </cell>
          <cell r="B160">
            <v>0</v>
          </cell>
          <cell r="C160" t="str">
            <v>Chudenická 1059/30</v>
          </cell>
          <cell r="D160" t="str">
            <v>102 00</v>
          </cell>
          <cell r="E160" t="str">
            <v>Praha 10</v>
          </cell>
          <cell r="F160" t="str">
            <v>Česká republika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602426276</v>
          </cell>
          <cell r="P160">
            <v>0</v>
          </cell>
          <cell r="Q160">
            <v>371523777</v>
          </cell>
          <cell r="R160" t="str">
            <v xml:space="preserve">  -</v>
          </cell>
          <cell r="S160" t="str">
            <v>Ing. Miloslav Bártík</v>
          </cell>
          <cell r="T160" t="str">
            <v>jednatel</v>
          </cell>
          <cell r="U160">
            <v>602426275</v>
          </cell>
          <cell r="V160">
            <v>0</v>
          </cell>
          <cell r="W160">
            <v>0</v>
          </cell>
          <cell r="X160" t="str">
            <v>NDM</v>
          </cell>
          <cell r="Y160">
            <v>0</v>
          </cell>
        </row>
        <row r="161">
          <cell r="A161" t="str">
            <v>ORI s.r.o.</v>
          </cell>
          <cell r="B161">
            <v>0</v>
          </cell>
          <cell r="C161" t="str">
            <v>Borského 989/1</v>
          </cell>
          <cell r="D161">
            <v>15200</v>
          </cell>
          <cell r="E161" t="str">
            <v xml:space="preserve"> PrBarrandov</v>
          </cell>
          <cell r="F161" t="str">
            <v>Česká republika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Ing. Vladimír Jílek</v>
          </cell>
          <cell r="N161" t="str">
            <v>jednatel</v>
          </cell>
          <cell r="O161">
            <v>499404772</v>
          </cell>
          <cell r="P161">
            <v>0</v>
          </cell>
          <cell r="Q161">
            <v>499404785</v>
          </cell>
          <cell r="R161" t="str">
            <v>kotlarova@osnado.cz</v>
          </cell>
          <cell r="S161" t="str">
            <v>Ing. Milan Kovář</v>
          </cell>
          <cell r="T161" t="str">
            <v>ředitel společnosti</v>
          </cell>
          <cell r="U161">
            <v>499404767</v>
          </cell>
          <cell r="V161">
            <v>0</v>
          </cell>
          <cell r="W161" t="str">
            <v>kovar@osnado.cz</v>
          </cell>
          <cell r="X161" t="str">
            <v>EPMR</v>
          </cell>
          <cell r="Y161">
            <v>0</v>
          </cell>
        </row>
        <row r="162">
          <cell r="A162" t="str">
            <v>OSNADO spol. s r.o.</v>
          </cell>
          <cell r="B162">
            <v>0</v>
          </cell>
          <cell r="C162" t="str">
            <v>Nádražní 501</v>
          </cell>
          <cell r="D162">
            <v>54224</v>
          </cell>
          <cell r="E162" t="str">
            <v xml:space="preserve"> Svoboda nad Úpou</v>
          </cell>
          <cell r="F162" t="str">
            <v>Česká republika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Soňa Kotlářová</v>
          </cell>
          <cell r="N162" t="str">
            <v>finanční ředitelka</v>
          </cell>
          <cell r="O162">
            <v>234099533</v>
          </cell>
          <cell r="P162">
            <v>0</v>
          </cell>
          <cell r="Q162">
            <v>0</v>
          </cell>
          <cell r="R162" t="str">
            <v>mgorodnova@pd-web.eu</v>
          </cell>
          <cell r="S162" t="str">
            <v>Mgr. Hanna Mikulich</v>
          </cell>
          <cell r="T162">
            <v>0</v>
          </cell>
          <cell r="U162">
            <v>234099540</v>
          </cell>
          <cell r="V162">
            <v>0</v>
          </cell>
          <cell r="W162" t="str">
            <v>hmikulich@pd-web.eu</v>
          </cell>
          <cell r="X162" t="str">
            <v>PSMR</v>
          </cell>
          <cell r="Y162">
            <v>0</v>
          </cell>
        </row>
        <row r="163">
          <cell r="A163" t="str">
            <v>PDW Group s.r.o.</v>
          </cell>
          <cell r="B163">
            <v>0</v>
          </cell>
          <cell r="C163" t="str">
            <v>Lípová 20/1444</v>
          </cell>
          <cell r="D163">
            <v>12000</v>
          </cell>
          <cell r="E163" t="str">
            <v xml:space="preserve"> Praha 2</v>
          </cell>
          <cell r="F163" t="str">
            <v>Česká republika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str">
            <v>Mgr. Marina Gorodnova</v>
          </cell>
          <cell r="N163" t="str">
            <v>jednatel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 t="str">
            <v>Pelko real a.s.</v>
          </cell>
          <cell r="B164" t="str">
            <v>279 19 536</v>
          </cell>
          <cell r="C164" t="str">
            <v>Dyjská 845/4</v>
          </cell>
          <cell r="D164" t="str">
            <v>196 00</v>
          </cell>
          <cell r="E164" t="str">
            <v>Praha 9 - Čakovice</v>
          </cell>
          <cell r="F164" t="str">
            <v>Česká republika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572545771</v>
          </cell>
          <cell r="P164">
            <v>0</v>
          </cell>
          <cell r="Q164">
            <v>572545199</v>
          </cell>
          <cell r="R164" t="str">
            <v>kovostal@pvtnet.cz</v>
          </cell>
          <cell r="S164" t="str">
            <v>Ing. Helena Dobešová</v>
          </cell>
          <cell r="T164" t="str">
            <v>ředitelka</v>
          </cell>
          <cell r="U164">
            <v>572553132</v>
          </cell>
          <cell r="V164">
            <v>0</v>
          </cell>
          <cell r="W164" t="str">
            <v>pssd@pssd.cz</v>
          </cell>
          <cell r="X164" t="str">
            <v>DZ</v>
          </cell>
          <cell r="Y164">
            <v>0</v>
          </cell>
        </row>
        <row r="165">
          <cell r="A165" t="str">
            <v>Peněžní dům, spořitelní družstvo</v>
          </cell>
          <cell r="B165" t="str">
            <v>645 08 889</v>
          </cell>
          <cell r="C165" t="str">
            <v>Havlíčkova 1221</v>
          </cell>
          <cell r="D165">
            <v>68601</v>
          </cell>
          <cell r="E165" t="str">
            <v xml:space="preserve"> Uherské Hradiště </v>
          </cell>
          <cell r="F165" t="str">
            <v>Česká republika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Stanislav Juriga</v>
          </cell>
          <cell r="N165" t="str">
            <v>předseda představenstva</v>
          </cell>
          <cell r="O165">
            <v>224222958</v>
          </cell>
          <cell r="P165">
            <v>0</v>
          </cell>
          <cell r="Q165">
            <v>224222937</v>
          </cell>
          <cell r="R165" t="str">
            <v>brouckova@moneytransfer.cz</v>
          </cell>
          <cell r="S165" t="str">
            <v>Filip Tlustý</v>
          </cell>
          <cell r="T165" t="str">
            <v>ředitel obchodního úseku</v>
          </cell>
          <cell r="U165">
            <v>224216956</v>
          </cell>
          <cell r="V165">
            <v>0</v>
          </cell>
          <cell r="W165" t="str">
            <v>tlusty@moneytransfer.cz</v>
          </cell>
          <cell r="X165" t="str">
            <v>PSMR</v>
          </cell>
          <cell r="Y165">
            <v>0</v>
          </cell>
        </row>
        <row r="166">
          <cell r="A166" t="str">
            <v>PES - Peněžní expresní service, s.r.o.</v>
          </cell>
          <cell r="B166">
            <v>0</v>
          </cell>
          <cell r="C166" t="str">
            <v>Vodičkova 791/41,112 09 Praha 1</v>
          </cell>
          <cell r="D166">
            <v>11209</v>
          </cell>
          <cell r="E166" t="str">
            <v>Praha 1</v>
          </cell>
          <cell r="F166" t="str">
            <v>Česká republika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str">
            <v>Sonia Broučková</v>
          </cell>
          <cell r="N166" t="str">
            <v xml:space="preserve">jednatel </v>
          </cell>
          <cell r="O166">
            <v>378037309</v>
          </cell>
          <cell r="P166">
            <v>0</v>
          </cell>
          <cell r="Q166">
            <v>377320493</v>
          </cell>
          <cell r="R166" t="str">
            <v>klic@pmdp.cz</v>
          </cell>
          <cell r="S166" t="str">
            <v>Mgr. Martin Chval</v>
          </cell>
          <cell r="T166" t="str">
            <v>projektový manažer</v>
          </cell>
          <cell r="U166">
            <v>378037310</v>
          </cell>
          <cell r="V166">
            <v>0</v>
          </cell>
          <cell r="W166" t="str">
            <v>chval@pmdp.cz</v>
          </cell>
          <cell r="X166" t="str">
            <v>EPMR</v>
          </cell>
          <cell r="Y166">
            <v>0</v>
          </cell>
        </row>
        <row r="167">
          <cell r="A167" t="str">
            <v>Plzeňské městské dopravní podniky, a.s.</v>
          </cell>
          <cell r="B167">
            <v>0</v>
          </cell>
          <cell r="C167" t="str">
            <v>Denisovo nábř. 920/12</v>
          </cell>
          <cell r="D167" t="str">
            <v>Plzeň</v>
          </cell>
          <cell r="E167" t="str">
            <v xml:space="preserve"> Plzeň 303 23</v>
          </cell>
          <cell r="F167" t="str">
            <v>Česká republika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Ing. Aleš Klíč</v>
          </cell>
          <cell r="N167" t="str">
            <v>ředitel úseku Plzeň.karta</v>
          </cell>
          <cell r="O167">
            <v>318628104</v>
          </cell>
          <cell r="P167">
            <v>0</v>
          </cell>
          <cell r="Q167">
            <v>318626991</v>
          </cell>
          <cell r="R167">
            <v>0</v>
          </cell>
          <cell r="S167" t="str">
            <v>Jiří Suchý</v>
          </cell>
          <cell r="T167" t="str">
            <v>člen představenstva</v>
          </cell>
          <cell r="U167">
            <v>602292463</v>
          </cell>
          <cell r="V167">
            <v>0</v>
          </cell>
          <cell r="W167">
            <v>0</v>
          </cell>
          <cell r="X167" t="str">
            <v>DZ</v>
          </cell>
          <cell r="Y167">
            <v>0</v>
          </cell>
        </row>
        <row r="168">
          <cell r="A168" t="str">
            <v>Podnikatelská družstevní záložna</v>
          </cell>
          <cell r="B168">
            <v>0</v>
          </cell>
          <cell r="C168" t="str">
            <v>Celetná 17/595</v>
          </cell>
          <cell r="D168">
            <v>11000</v>
          </cell>
          <cell r="E168" t="str">
            <v xml:space="preserve"> Praha 1</v>
          </cell>
          <cell r="F168" t="str">
            <v>Česká republika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str">
            <v>JUDr. Antonín Janák</v>
          </cell>
          <cell r="N168" t="str">
            <v>člen představenstva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A169" t="str">
            <v>Portfolio Servis s.r.o.</v>
          </cell>
          <cell r="B169">
            <v>0</v>
          </cell>
          <cell r="C169" t="str">
            <v>Kaplická 903/27</v>
          </cell>
          <cell r="D169" t="str">
            <v>140 00</v>
          </cell>
          <cell r="E169" t="str">
            <v>Praha 4</v>
          </cell>
          <cell r="F169" t="str">
            <v>Česká republika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222330421</v>
          </cell>
          <cell r="P169">
            <v>0</v>
          </cell>
          <cell r="Q169">
            <v>222330425</v>
          </cell>
          <cell r="R169" t="str">
            <v>petr.martinek@pabk.sk</v>
          </cell>
          <cell r="S169" t="str">
            <v>JUDr. Michal Morawski</v>
          </cell>
          <cell r="T169" t="str">
            <v>právník</v>
          </cell>
          <cell r="U169">
            <v>222330430</v>
          </cell>
          <cell r="V169">
            <v>0</v>
          </cell>
          <cell r="W169" t="str">
            <v>michal.morawski@pabk.sk</v>
          </cell>
          <cell r="X169" t="str">
            <v>BNK</v>
          </cell>
          <cell r="Y169">
            <v>0</v>
          </cell>
        </row>
        <row r="170">
          <cell r="A170" t="str">
            <v>Poštová banka, a.s., pobočka Česká republika</v>
          </cell>
          <cell r="B170" t="str">
            <v>289 92 610</v>
          </cell>
          <cell r="C170" t="str">
            <v>Sokolovská 17</v>
          </cell>
          <cell r="D170">
            <v>18600</v>
          </cell>
          <cell r="E170" t="str">
            <v xml:space="preserve"> Praha 8</v>
          </cell>
          <cell r="F170" t="str">
            <v>Česká republika</v>
          </cell>
          <cell r="G170" t="str">
            <v>Poštová banka, a.s.</v>
          </cell>
          <cell r="H170" t="str">
            <v>Dvořákovo nábrežie 4</v>
          </cell>
          <cell r="I170" t="str">
            <v>811 02</v>
          </cell>
          <cell r="J170" t="str">
            <v>Bratislava</v>
          </cell>
          <cell r="K170" t="str">
            <v>Slovenská republika</v>
          </cell>
          <cell r="L170" t="str">
            <v>Identifikační číslo: 31340890</v>
          </cell>
          <cell r="M170" t="str">
            <v>Ing. Petr Martínek</v>
          </cell>
          <cell r="N170" t="str">
            <v>projektový manažer pro oblast Retail Banking</v>
          </cell>
          <cell r="O170">
            <v>221611327</v>
          </cell>
          <cell r="P170">
            <v>0</v>
          </cell>
          <cell r="Q170">
            <v>221611780</v>
          </cell>
          <cell r="R170" t="str">
            <v>rdolezal@ppfbanka.cz</v>
          </cell>
          <cell r="S170" t="str">
            <v>Ing.Lenka Reváková</v>
          </cell>
          <cell r="T170" t="str">
            <v>specialista Compliance</v>
          </cell>
          <cell r="U170">
            <v>221611410</v>
          </cell>
          <cell r="V170">
            <v>0</v>
          </cell>
          <cell r="W170" t="str">
            <v>lrevakova@ppfbanka.cz</v>
          </cell>
          <cell r="X170" t="str">
            <v>BNK</v>
          </cell>
          <cell r="Y170">
            <v>0</v>
          </cell>
        </row>
        <row r="171">
          <cell r="A171" t="str">
            <v>PPF banka, a.s.</v>
          </cell>
          <cell r="B171" t="str">
            <v>471 16 129</v>
          </cell>
          <cell r="C171" t="str">
            <v>Evropská 2690/17</v>
          </cell>
          <cell r="D171">
            <v>16041</v>
          </cell>
          <cell r="E171" t="str">
            <v xml:space="preserve"> Praha 6</v>
          </cell>
          <cell r="F171" t="str">
            <v>Česká republika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Roman Doležal</v>
          </cell>
          <cell r="N171" t="str">
            <v>metodik</v>
          </cell>
          <cell r="O171">
            <v>224816900</v>
          </cell>
          <cell r="P171">
            <v>0</v>
          </cell>
          <cell r="Q171">
            <v>224816901</v>
          </cell>
          <cell r="R171" t="str">
            <v>koller@privatbank.at</v>
          </cell>
          <cell r="S171" t="str">
            <v>Ing. Arnošt Rybner</v>
          </cell>
          <cell r="T171" t="str">
            <v>bankovní poradce</v>
          </cell>
          <cell r="U171">
            <v>224816900</v>
          </cell>
          <cell r="V171">
            <v>0</v>
          </cell>
          <cell r="W171" t="str">
            <v>rybner@privatbank.at</v>
          </cell>
          <cell r="X171" t="str">
            <v>BNK</v>
          </cell>
          <cell r="Y171">
            <v>0</v>
          </cell>
        </row>
        <row r="172">
          <cell r="A172" t="str">
            <v>PRIVAT BANK AG, pob. Česká republika</v>
          </cell>
          <cell r="B172" t="str">
            <v>271 84 765</v>
          </cell>
          <cell r="C172" t="str">
            <v>Dlouhá 26/709</v>
          </cell>
          <cell r="D172">
            <v>11000</v>
          </cell>
          <cell r="E172" t="str">
            <v xml:space="preserve"> Praha 1</v>
          </cell>
          <cell r="F172" t="str">
            <v>Česká republika</v>
          </cell>
          <cell r="G172" t="str">
            <v>PRIVAT BANK AG der Raiffeisenlandesbank Oberösterreich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zapsaná v obchodním (firemním) rejstříku vedeném Zemským soudem v Linci, číslo zápisu FN 135291 h</v>
          </cell>
          <cell r="M172" t="str">
            <v>Dr. Vladimír Koller</v>
          </cell>
          <cell r="N172" t="str">
            <v>vedoucí org. složky</v>
          </cell>
          <cell r="O172">
            <v>311653754</v>
          </cell>
          <cell r="P172">
            <v>0</v>
          </cell>
          <cell r="Q172">
            <v>311637081</v>
          </cell>
          <cell r="R172" t="str">
            <v>fneterda@probo.cz</v>
          </cell>
          <cell r="S172" t="str">
            <v>Ing. Vladimír Káš</v>
          </cell>
          <cell r="T172" t="str">
            <v>vedoucí osobní dopravy</v>
          </cell>
          <cell r="U172">
            <v>311653715</v>
          </cell>
          <cell r="V172">
            <v>0</v>
          </cell>
          <cell r="W172" t="str">
            <v>vkas@probo.cz</v>
          </cell>
          <cell r="X172" t="str">
            <v>EPMR</v>
          </cell>
          <cell r="Y172">
            <v>0</v>
          </cell>
        </row>
        <row r="173">
          <cell r="A173" t="str">
            <v>PROBO BUS a.s.</v>
          </cell>
          <cell r="B173">
            <v>0</v>
          </cell>
          <cell r="C173" t="str">
            <v>Pod hájem 97</v>
          </cell>
          <cell r="D173">
            <v>26701</v>
          </cell>
          <cell r="E173" t="str">
            <v xml:space="preserve"> Králův Dvůr</v>
          </cell>
          <cell r="F173" t="str">
            <v>Česká republika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Ing. František Neterda</v>
          </cell>
          <cell r="N173" t="str">
            <v>dopravní ředitel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A174" t="str">
            <v>PROFESSIONAL COMMUNITY TRAINING CIC</v>
          </cell>
          <cell r="B174">
            <v>9353218</v>
          </cell>
          <cell r="C174" t="str">
            <v>Stoke Hills Fanham</v>
          </cell>
          <cell r="D174" t="str">
            <v>GU9 7TD</v>
          </cell>
          <cell r="E174" t="str">
            <v>Surrey</v>
          </cell>
          <cell r="F174" t="str">
            <v>Velká Británie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A175" t="str">
            <v>PROFI CREDIT Czech, a.s.</v>
          </cell>
          <cell r="B175">
            <v>61860069</v>
          </cell>
          <cell r="C175" t="str">
            <v>Klimentská 1216/46</v>
          </cell>
          <cell r="D175" t="str">
            <v>110 00</v>
          </cell>
          <cell r="E175" t="str">
            <v>Praha 1 - Nové Město</v>
          </cell>
          <cell r="F175" t="str">
            <v>Česká republika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A176" t="str">
            <v>Provident Financial s.r.o.</v>
          </cell>
          <cell r="B176" t="str">
            <v>256 21 351</v>
          </cell>
          <cell r="C176" t="str">
            <v>Olbrachtova 2006/9</v>
          </cell>
          <cell r="D176" t="str">
            <v>140 00</v>
          </cell>
          <cell r="E176" t="str">
            <v>Praha 4</v>
          </cell>
          <cell r="F176" t="str">
            <v>Česká republika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A177" t="str">
            <v>Quick Finance s.r.o.</v>
          </cell>
          <cell r="B177" t="str">
            <v>274 33 412</v>
          </cell>
          <cell r="C177" t="str">
            <v>Kotlaska 2414/5a</v>
          </cell>
          <cell r="D177" t="str">
            <v>180 00</v>
          </cell>
          <cell r="E177" t="str">
            <v>Praha 8 - Libeň</v>
          </cell>
          <cell r="F177" t="str">
            <v>Česká republika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271032200</v>
          </cell>
          <cell r="P177">
            <v>0</v>
          </cell>
          <cell r="Q177">
            <v>271032055</v>
          </cell>
          <cell r="R177" t="str">
            <v>dostasovova@rsts.cz</v>
          </cell>
          <cell r="S177" t="str">
            <v>Ing. Miroslava Krajáková</v>
          </cell>
          <cell r="T177" t="str">
            <v>vedoucí oddělení metodiky spoření a úvěrů</v>
          </cell>
          <cell r="U177">
            <v>271032055</v>
          </cell>
          <cell r="V177">
            <v>0</v>
          </cell>
          <cell r="W177" t="str">
            <v>mkrajakova@rsts.cz</v>
          </cell>
          <cell r="X177" t="str">
            <v>BNK</v>
          </cell>
          <cell r="Y177">
            <v>0</v>
          </cell>
        </row>
        <row r="178">
          <cell r="A178" t="str">
            <v>Raiffeisen stavební spořitelna, a.s.</v>
          </cell>
          <cell r="B178" t="str">
            <v>492 41 257</v>
          </cell>
          <cell r="C178" t="str">
            <v>Mezivrší 1446/29</v>
          </cell>
          <cell r="D178">
            <v>14700</v>
          </cell>
          <cell r="E178" t="str">
            <v xml:space="preserve"> Praha 4</v>
          </cell>
          <cell r="F178" t="str">
            <v>Česká republika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Ing. Daniela Ostašovová</v>
          </cell>
          <cell r="N178" t="str">
            <v>ředitelka odboru organizačního</v>
          </cell>
          <cell r="O178">
            <v>374798338</v>
          </cell>
          <cell r="P178">
            <v>0</v>
          </cell>
          <cell r="Q178">
            <v>374794747</v>
          </cell>
          <cell r="R178" t="str">
            <v>vidmarova@rbcheb.com</v>
          </cell>
          <cell r="S178" t="str">
            <v>Ing. Gabriela Chaloupková</v>
          </cell>
          <cell r="T178" t="str">
            <v>ved. Vnějšího odd.</v>
          </cell>
          <cell r="U178">
            <v>354524520</v>
          </cell>
          <cell r="V178">
            <v>0</v>
          </cell>
          <cell r="W178" t="str">
            <v>chaloupkova@rbcheb.com</v>
          </cell>
          <cell r="X178" t="str">
            <v>BNK</v>
          </cell>
          <cell r="Y178">
            <v>0</v>
          </cell>
        </row>
        <row r="179">
          <cell r="A179" t="str">
            <v>Raiffeisenbank im Stiftland eG pob. Cheb</v>
          </cell>
          <cell r="B179" t="str">
            <v>006 71 126</v>
          </cell>
          <cell r="C179" t="str">
            <v>ul. 26. dubna 9, P.O.Box 130</v>
          </cell>
          <cell r="D179">
            <v>35011</v>
          </cell>
          <cell r="E179" t="str">
            <v xml:space="preserve"> Cheb</v>
          </cell>
          <cell r="F179" t="str">
            <v>Česká republika</v>
          </cell>
          <cell r="G179" t="str">
            <v>Raiffeisenbank im Stiftland eG</v>
          </cell>
          <cell r="H179" t="str">
            <v>Prinz Ludwig Str. 29</v>
          </cell>
          <cell r="I179">
            <v>95652</v>
          </cell>
          <cell r="J179" t="str">
            <v>Waldsassen</v>
          </cell>
          <cell r="K179" t="str">
            <v>Spolková republika Německo</v>
          </cell>
          <cell r="L179">
            <v>0</v>
          </cell>
          <cell r="M179" t="str">
            <v>Martina Vidmarová</v>
          </cell>
          <cell r="N179" t="str">
            <v>nám.ředitele</v>
          </cell>
          <cell r="O179">
            <v>234401929</v>
          </cell>
          <cell r="P179">
            <v>0</v>
          </cell>
          <cell r="Q179">
            <v>0</v>
          </cell>
          <cell r="R179" t="str">
            <v>cestmir.ondrusek@rb.cz</v>
          </cell>
          <cell r="S179" t="str">
            <v>Marek Látal</v>
          </cell>
          <cell r="T179" t="str">
            <v>Head of Legal - Retail &amp;Non-business</v>
          </cell>
          <cell r="U179">
            <v>234401165</v>
          </cell>
          <cell r="V179">
            <v>0</v>
          </cell>
          <cell r="W179" t="str">
            <v>marek.latal@rb.cz</v>
          </cell>
          <cell r="X179" t="str">
            <v>BNK</v>
          </cell>
          <cell r="Y179">
            <v>0</v>
          </cell>
        </row>
        <row r="180">
          <cell r="A180" t="str">
            <v>Raiffeisenbank, a.s.</v>
          </cell>
          <cell r="B180" t="str">
            <v>492 40 901</v>
          </cell>
          <cell r="C180" t="str">
            <v>Hvězdova 1716/2b</v>
          </cell>
          <cell r="D180">
            <v>14078</v>
          </cell>
          <cell r="E180" t="str">
            <v xml:space="preserve"> Praha 4</v>
          </cell>
          <cell r="F180" t="str">
            <v>Česká republika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Čestmír Ondrůšek</v>
          </cell>
          <cell r="N180" t="str">
            <v>Head of Legal &amp;Regulatory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A181" t="str">
            <v>RCI Financial Services, s.r.o.</v>
          </cell>
          <cell r="B181" t="str">
            <v>257 22 328</v>
          </cell>
          <cell r="C181" t="str">
            <v>Želetavská 1525/1</v>
          </cell>
          <cell r="D181" t="str">
            <v>140 00</v>
          </cell>
          <cell r="E181" t="str">
            <v>Praha 4</v>
          </cell>
          <cell r="F181" t="str">
            <v>Česká republika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 t="str">
            <v>Real estate financial hospital s.r.o.</v>
          </cell>
          <cell r="B182" t="str">
            <v>286 26 389</v>
          </cell>
          <cell r="C182" t="str">
            <v>Českobratrská 1403/2</v>
          </cell>
          <cell r="D182" t="str">
            <v>702 00</v>
          </cell>
          <cell r="E182" t="str">
            <v>Ostrava - Moravská Ostrava</v>
          </cell>
          <cell r="F182" t="str">
            <v>Česká republika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A183" t="str">
            <v>Regular economy s.r.o.</v>
          </cell>
          <cell r="B183" t="str">
            <v>291 10 718</v>
          </cell>
          <cell r="C183" t="str">
            <v>Ovocný trh 572/11</v>
          </cell>
          <cell r="D183" t="str">
            <v>110 00</v>
          </cell>
          <cell r="E183" t="str">
            <v>Praha 1</v>
          </cell>
          <cell r="F183" t="str">
            <v>Česká republika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776770000</v>
          </cell>
          <cell r="P183">
            <v>0</v>
          </cell>
          <cell r="Q183">
            <v>585222614</v>
          </cell>
          <cell r="R183" t="str">
            <v>hubacek@smartfin.cz</v>
          </cell>
          <cell r="S183" t="str">
            <v>Karel Hubáček</v>
          </cell>
          <cell r="T183" t="str">
            <v>zástupce jednatele</v>
          </cell>
          <cell r="U183">
            <v>777760976</v>
          </cell>
          <cell r="V183">
            <v>0</v>
          </cell>
          <cell r="W183" t="str">
            <v>info@smartfin.cz</v>
          </cell>
          <cell r="X183" t="str">
            <v>NDM</v>
          </cell>
          <cell r="Y183">
            <v>0</v>
          </cell>
        </row>
        <row r="184">
          <cell r="A184" t="str">
            <v>REOL Financial, s.r.o.</v>
          </cell>
          <cell r="B184">
            <v>0</v>
          </cell>
          <cell r="C184" t="str">
            <v>Krapkova 452/38</v>
          </cell>
          <cell r="D184">
            <v>77200</v>
          </cell>
          <cell r="E184" t="str">
            <v xml:space="preserve"> Olomouc</v>
          </cell>
          <cell r="F184" t="str">
            <v>Česká republika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Pavel Hubáček</v>
          </cell>
          <cell r="N184" t="str">
            <v>jednatel</v>
          </cell>
          <cell r="O184">
            <v>266198579</v>
          </cell>
          <cell r="P184">
            <v>0</v>
          </cell>
          <cell r="Q184">
            <v>266198607</v>
          </cell>
          <cell r="R184" t="str">
            <v>jaroslav.sirek@rmsystem.cz</v>
          </cell>
          <cell r="S184" t="str">
            <v>Ing. Helena Haškovcová</v>
          </cell>
          <cell r="T184">
            <v>0</v>
          </cell>
          <cell r="U184">
            <v>266198576</v>
          </cell>
          <cell r="V184">
            <v>0</v>
          </cell>
          <cell r="W184" t="str">
            <v>helena.haskovcova@rmsystem.cz</v>
          </cell>
          <cell r="X184" t="str">
            <v>NON</v>
          </cell>
          <cell r="Y184">
            <v>0</v>
          </cell>
        </row>
        <row r="185">
          <cell r="A185" t="str">
            <v>RM-SYSTÉM, a.s.</v>
          </cell>
          <cell r="B185">
            <v>0</v>
          </cell>
          <cell r="C185" t="str">
            <v>Podvinný mlýn 6</v>
          </cell>
          <cell r="D185">
            <v>18018</v>
          </cell>
          <cell r="E185" t="str">
            <v xml:space="preserve"> Praha 9</v>
          </cell>
          <cell r="F185" t="str">
            <v>Česká republika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Ing. Jaroslav Šírek</v>
          </cell>
          <cell r="N185" t="str">
            <v>provozní náměstek</v>
          </cell>
          <cell r="O185">
            <v>236163100</v>
          </cell>
          <cell r="P185">
            <v>0</v>
          </cell>
          <cell r="Q185">
            <v>236163199</v>
          </cell>
          <cell r="R185" t="str">
            <v>martin.ruzicka@roedl.cz</v>
          </cell>
          <cell r="S185" t="str">
            <v>JUDr. Monika Novotná</v>
          </cell>
          <cell r="T185" t="str">
            <v>jednatel komplementáře</v>
          </cell>
          <cell r="U185">
            <v>236163750</v>
          </cell>
          <cell r="V185">
            <v>0</v>
          </cell>
          <cell r="W185" t="str">
            <v>monika.novotna@roedl.cz</v>
          </cell>
          <cell r="X185" t="str">
            <v>PSMR</v>
          </cell>
          <cell r="Y185">
            <v>0</v>
          </cell>
        </row>
        <row r="186">
          <cell r="A186" t="str">
            <v>Rödl &amp; Partner, k.s.</v>
          </cell>
          <cell r="B186">
            <v>0</v>
          </cell>
          <cell r="C186" t="str">
            <v>Platnéřská 2</v>
          </cell>
          <cell r="D186">
            <v>11000</v>
          </cell>
          <cell r="E186" t="str">
            <v xml:space="preserve"> Praha 1</v>
          </cell>
          <cell r="F186" t="str">
            <v>Česká republika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Martin Růžička</v>
          </cell>
          <cell r="N186" t="str">
            <v>jednatel komplementáře</v>
          </cell>
          <cell r="O186">
            <v>608302111</v>
          </cell>
          <cell r="P186">
            <v>0</v>
          </cell>
          <cell r="Q186">
            <v>224498356</v>
          </cell>
          <cell r="R186" t="str">
            <v>helena.snajdrova@royalcapital.cz</v>
          </cell>
          <cell r="S186" t="str">
            <v>Ing. Zdeněk Kříž</v>
          </cell>
          <cell r="T186" t="str">
            <v>místopředseda představenstva</v>
          </cell>
          <cell r="U186">
            <v>608302111</v>
          </cell>
          <cell r="V186">
            <v>0</v>
          </cell>
          <cell r="W186" t="str">
            <v>zdenek.kriz@royalcapital.cz</v>
          </cell>
          <cell r="X186" t="str">
            <v>DZ</v>
          </cell>
          <cell r="Y186">
            <v>0</v>
          </cell>
        </row>
        <row r="187">
          <cell r="A187" t="str">
            <v>ROYAL CAPITAL družstevní záložna</v>
          </cell>
          <cell r="B187">
            <v>0</v>
          </cell>
          <cell r="C187" t="str">
            <v>Fügnerovo nám. 1808/3</v>
          </cell>
          <cell r="D187">
            <v>12000</v>
          </cell>
          <cell r="E187" t="str">
            <v xml:space="preserve"> Praha 2</v>
          </cell>
          <cell r="F187" t="str">
            <v>Česká republika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JUDr. Helena Šnajdrová</v>
          </cell>
          <cell r="N187" t="str">
            <v>předseda představenstva</v>
          </cell>
          <cell r="O187">
            <v>251001113</v>
          </cell>
          <cell r="P187">
            <v>0</v>
          </cell>
          <cell r="Q187">
            <v>222211054</v>
          </cell>
          <cell r="R187" t="str">
            <v>jitka.kunstova@ruesch.com</v>
          </cell>
          <cell r="S187" t="str">
            <v>Roman Laifr</v>
          </cell>
          <cell r="T187" t="str">
            <v>Compliance Officer</v>
          </cell>
          <cell r="U187">
            <v>251001113</v>
          </cell>
          <cell r="V187">
            <v>0</v>
          </cell>
          <cell r="W187" t="str">
            <v>roman.laifr@travelex.com</v>
          </cell>
          <cell r="X187" t="str">
            <v>NDM</v>
          </cell>
          <cell r="Y187">
            <v>0</v>
          </cell>
        </row>
        <row r="188">
          <cell r="A188" t="str">
            <v>Rüesch International, LLC</v>
          </cell>
          <cell r="B188">
            <v>0</v>
          </cell>
          <cell r="C188" t="str">
            <v>Václavské nám. 62</v>
          </cell>
          <cell r="D188">
            <v>11000</v>
          </cell>
          <cell r="E188" t="str">
            <v xml:space="preserve"> Praha 1</v>
          </cell>
          <cell r="F188" t="str">
            <v>Česká republika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Ing. Jitka Kunstová</v>
          </cell>
          <cell r="N188" t="str">
            <v>vedoucí org. složky</v>
          </cell>
          <cell r="O188">
            <v>577004068</v>
          </cell>
          <cell r="P188">
            <v>0</v>
          </cell>
          <cell r="Q188">
            <v>577983157</v>
          </cell>
          <cell r="R188" t="str">
            <v>katerina.vrancova@sab.cz</v>
          </cell>
          <cell r="S188" t="str">
            <v>Ing. Leoš Oharek</v>
          </cell>
          <cell r="T188" t="str">
            <v>předseda představenstva</v>
          </cell>
          <cell r="U188">
            <v>602414409</v>
          </cell>
          <cell r="V188">
            <v>0</v>
          </cell>
          <cell r="W188" t="str">
            <v>leos.oharek@sab.cz</v>
          </cell>
          <cell r="X188" t="str">
            <v>PI</v>
          </cell>
          <cell r="Y188">
            <v>0</v>
          </cell>
        </row>
        <row r="189">
          <cell r="A189" t="str">
            <v>SAB Finance a.s.</v>
          </cell>
          <cell r="B189">
            <v>0</v>
          </cell>
          <cell r="C189" t="str">
            <v>Senovážné nám. 1375/19</v>
          </cell>
          <cell r="D189">
            <v>11000</v>
          </cell>
          <cell r="E189" t="str">
            <v xml:space="preserve"> Praha 1</v>
          </cell>
          <cell r="F189" t="str">
            <v>Česká republika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Ing. Kateřina Vrancová</v>
          </cell>
          <cell r="N189" t="str">
            <v>pracovník vnitřního auditu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A190" t="str">
            <v>s Autoleasing, a.s.</v>
          </cell>
          <cell r="B190" t="str">
            <v>270 89 444</v>
          </cell>
          <cell r="C190" t="str">
            <v>Budějovická 1518/13B</v>
          </cell>
          <cell r="D190" t="str">
            <v>140 00</v>
          </cell>
          <cell r="E190" t="str">
            <v>Praha 4</v>
          </cell>
          <cell r="F190" t="str">
            <v>Česká republika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A191" t="str">
            <v>SAFETY s.r.o.</v>
          </cell>
          <cell r="B191" t="str">
            <v>269 70 210</v>
          </cell>
          <cell r="C191" t="str">
            <v>Demlova 1011/25</v>
          </cell>
          <cell r="D191" t="str">
            <v>674 01</v>
          </cell>
          <cell r="E191" t="str">
            <v>Třebíč</v>
          </cell>
          <cell r="F191" t="str">
            <v>Česká republika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A192" t="str">
            <v>Sarmentum Finance, s.r.o.</v>
          </cell>
          <cell r="B192">
            <v>3798852</v>
          </cell>
          <cell r="C192" t="str">
            <v>Karlovo náměstí 290/16</v>
          </cell>
          <cell r="D192" t="str">
            <v>120 00</v>
          </cell>
          <cell r="E192" t="str">
            <v>Praha 2 - Nové Město</v>
          </cell>
          <cell r="F192" t="str">
            <v>Česká republika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226201584</v>
          </cell>
          <cell r="P192">
            <v>0</v>
          </cell>
          <cell r="Q192">
            <v>226201581</v>
          </cell>
          <cell r="R192" t="str">
            <v>kpi@saxobank.com</v>
          </cell>
          <cell r="S192" t="str">
            <v>Slávka Bílá</v>
          </cell>
          <cell r="T192" t="str">
            <v>marketingový manažér</v>
          </cell>
          <cell r="U192">
            <v>721950977</v>
          </cell>
          <cell r="V192">
            <v>0</v>
          </cell>
          <cell r="W192" t="str">
            <v>slb@saxobank.com</v>
          </cell>
          <cell r="X192" t="str">
            <v>BNK</v>
          </cell>
          <cell r="Y192">
            <v>0</v>
          </cell>
        </row>
        <row r="193">
          <cell r="A193" t="str">
            <v>Saxo Bank A/S, organizační složka</v>
          </cell>
          <cell r="B193">
            <v>0</v>
          </cell>
          <cell r="C193" t="str">
            <v>Husova 5</v>
          </cell>
          <cell r="D193">
            <v>11000</v>
          </cell>
          <cell r="E193" t="str">
            <v xml:space="preserve"> Praha 1</v>
          </cell>
          <cell r="F193" t="str">
            <v>Česká republika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Ing. Karol Piovarcsy</v>
          </cell>
          <cell r="N193" t="str">
            <v>ředitel pobočky</v>
          </cell>
          <cell r="O193">
            <v>234706998</v>
          </cell>
          <cell r="P193">
            <v>0</v>
          </cell>
          <cell r="Q193">
            <v>221969955</v>
          </cell>
          <cell r="R193" t="str">
            <v>ondruj.pavel@sberbankcz.cz</v>
          </cell>
          <cell r="S193" t="str">
            <v>Mgr. Jaromír Šimek</v>
          </cell>
          <cell r="T193" t="str">
            <v xml:space="preserve">zástupce vedoucí Compliance &amp; AML </v>
          </cell>
          <cell r="U193">
            <v>234706901</v>
          </cell>
          <cell r="V193">
            <v>0</v>
          </cell>
          <cell r="W193" t="str">
            <v>simek.jaromir@sberbankcz.cz</v>
          </cell>
          <cell r="X193" t="str">
            <v>BNK</v>
          </cell>
          <cell r="Y193" t="str">
            <v>do 28.2. 2013 Volksbank CZ, a.s.</v>
          </cell>
        </row>
        <row r="194">
          <cell r="A194" t="str">
            <v>Sberbank CZ, a.s.</v>
          </cell>
          <cell r="B194" t="str">
            <v>250 83 325</v>
          </cell>
          <cell r="C194" t="str">
            <v>U Trezorky 921/2</v>
          </cell>
          <cell r="D194" t="str">
            <v>158 00</v>
          </cell>
          <cell r="E194" t="str">
            <v>Praha 5 - Jinonice</v>
          </cell>
          <cell r="F194" t="str">
            <v>Česká republika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JUDr. Pavel Ondrůj</v>
          </cell>
          <cell r="N194" t="str">
            <v xml:space="preserve">vedoucí Compliance &amp; AML 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A195" t="str">
            <v>Simple Money Service s.r.o.)</v>
          </cell>
          <cell r="B195">
            <v>1773534</v>
          </cell>
          <cell r="C195" t="str">
            <v>Počernická 509/85</v>
          </cell>
          <cell r="D195" t="str">
            <v>108 00</v>
          </cell>
          <cell r="E195" t="str">
            <v>Praha 10 - Malešice</v>
          </cell>
          <cell r="F195" t="str">
            <v>Česká republika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A196" t="str">
            <v>Simply Money s.r.o.</v>
          </cell>
          <cell r="B196">
            <v>49432788</v>
          </cell>
          <cell r="C196" t="str">
            <v>Příkop 843/4</v>
          </cell>
          <cell r="D196" t="str">
            <v>602 00</v>
          </cell>
          <cell r="E196" t="str">
            <v>Brno - Zábrdovice</v>
          </cell>
          <cell r="F196" t="str">
            <v>Česká republika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602320338</v>
          </cell>
          <cell r="P196">
            <v>0</v>
          </cell>
          <cell r="Q196">
            <v>224941614</v>
          </cell>
          <cell r="R196" t="str">
            <v>mihalik@tms.cz</v>
          </cell>
          <cell r="S196" t="str">
            <v>Svitlana Rozman</v>
          </cell>
          <cell r="T196" t="str">
            <v>obchodní ředitel</v>
          </cell>
          <cell r="U196">
            <v>606200858</v>
          </cell>
          <cell r="V196">
            <v>0</v>
          </cell>
          <cell r="W196" t="str">
            <v>admin@solidfinance.eu</v>
          </cell>
          <cell r="X196" t="str">
            <v>PSMR</v>
          </cell>
          <cell r="Y196">
            <v>0</v>
          </cell>
        </row>
        <row r="197">
          <cell r="A197" t="str">
            <v>SOLID FINANCE a.s.</v>
          </cell>
          <cell r="B197">
            <v>0</v>
          </cell>
          <cell r="C197" t="str">
            <v>Skloněná 110</v>
          </cell>
          <cell r="D197">
            <v>19000</v>
          </cell>
          <cell r="E197" t="str">
            <v xml:space="preserve"> Praha 9</v>
          </cell>
          <cell r="F197" t="str">
            <v>Česká republika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str">
            <v>JUDr. Vendelín Mihalik</v>
          </cell>
          <cell r="N197" t="str">
            <v>advokát</v>
          </cell>
          <cell r="O197">
            <v>222075344</v>
          </cell>
          <cell r="P197">
            <v>605295645</v>
          </cell>
          <cell r="Q197">
            <v>224229572</v>
          </cell>
          <cell r="R197" t="str">
            <v>karel.elias@sportturistspecial.cz</v>
          </cell>
          <cell r="S197" t="str">
            <v>Jan Poupa</v>
          </cell>
          <cell r="T197">
            <v>0</v>
          </cell>
          <cell r="U197" t="str">
            <v>222 075 343-4</v>
          </cell>
          <cell r="V197">
            <v>0</v>
          </cell>
          <cell r="W197">
            <v>0</v>
          </cell>
          <cell r="X197" t="str">
            <v>NDM</v>
          </cell>
          <cell r="Y197">
            <v>0</v>
          </cell>
        </row>
        <row r="198">
          <cell r="A198" t="str">
            <v>SPORTTURIST-SPECIAL spol. s r.o.</v>
          </cell>
          <cell r="B198">
            <v>0</v>
          </cell>
          <cell r="C198" t="str">
            <v xml:space="preserve">Národní 9 </v>
          </cell>
          <cell r="D198">
            <v>11000</v>
          </cell>
          <cell r="E198" t="str">
            <v xml:space="preserve"> Praha 1</v>
          </cell>
          <cell r="F198" t="str">
            <v>Česká republika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Ing. Karel Eliáš</v>
          </cell>
          <cell r="N198" t="str">
            <v>jednatel</v>
          </cell>
          <cell r="O198">
            <v>224309110</v>
          </cell>
          <cell r="P198">
            <v>0</v>
          </cell>
          <cell r="Q198">
            <v>224309202</v>
          </cell>
          <cell r="R198" t="str">
            <v>stanislava.koprivova@burinka.cz</v>
          </cell>
          <cell r="S198" t="str">
            <v>Mgr. Marcela Urbancová</v>
          </cell>
          <cell r="T198" t="str">
            <v>právnička - úsek právní služby a sekretariát</v>
          </cell>
          <cell r="U198">
            <v>224309133</v>
          </cell>
          <cell r="V198">
            <v>0</v>
          </cell>
          <cell r="W198" t="str">
            <v>marcela.urbancova@burinka.cz</v>
          </cell>
          <cell r="X198" t="str">
            <v>BNK</v>
          </cell>
          <cell r="Y198" t="str">
            <v>JUDr. Jiří Bureš</v>
          </cell>
        </row>
        <row r="199">
          <cell r="A199" t="str">
            <v>Stavební spořitelna České spořitelny, a.s.</v>
          </cell>
          <cell r="B199" t="str">
            <v>601 97 609</v>
          </cell>
          <cell r="C199" t="str">
            <v>pošt. přihr. 130, Vinohradská 180/1632</v>
          </cell>
          <cell r="D199">
            <v>13011</v>
          </cell>
          <cell r="E199" t="str">
            <v xml:space="preserve"> Praha3</v>
          </cell>
          <cell r="F199" t="str">
            <v>Česká republika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JUDr. Stanislava Kopřivová</v>
          </cell>
          <cell r="N199" t="str">
            <v>ředitelka úseku právní služby a sekretariát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A200" t="str">
            <v>T&amp;C DOMOV s.r.o.</v>
          </cell>
          <cell r="B200" t="str">
            <v>271 24 339</v>
          </cell>
          <cell r="C200" t="str">
            <v>Chudčická 1351/17</v>
          </cell>
          <cell r="D200" t="str">
            <v>635 00</v>
          </cell>
          <cell r="E200" t="str">
            <v>Brno</v>
          </cell>
          <cell r="F200" t="str">
            <v>Česká republika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244052333</v>
          </cell>
          <cell r="P200">
            <v>0</v>
          </cell>
          <cell r="Q200">
            <v>244052225</v>
          </cell>
          <cell r="R200" t="str">
            <v>anders.ljunggren@rbs.com</v>
          </cell>
          <cell r="S200" t="str">
            <v>Ing. František Korecký</v>
          </cell>
          <cell r="T200" t="str">
            <v>Chief Operating Officer</v>
          </cell>
          <cell r="U200">
            <v>244052401</v>
          </cell>
          <cell r="V200">
            <v>0</v>
          </cell>
          <cell r="W200" t="str">
            <v>frantisek.korecky@rbs.com</v>
          </cell>
          <cell r="X200" t="str">
            <v>BNK</v>
          </cell>
          <cell r="Y200">
            <v>0</v>
          </cell>
        </row>
        <row r="201">
          <cell r="A201" t="str">
            <v>The Royal Bank of Scotland N.V.</v>
          </cell>
          <cell r="B201" t="str">
            <v>243 15 192</v>
          </cell>
          <cell r="C201" t="str">
            <v>Jungmannova 745/24</v>
          </cell>
          <cell r="D201">
            <v>11121</v>
          </cell>
          <cell r="E201" t="str">
            <v xml:space="preserve"> Praha 1 - Nové Město</v>
          </cell>
          <cell r="F201" t="str">
            <v>Česká republika</v>
          </cell>
          <cell r="G201" t="str">
            <v>The Royal Bank of Scotland plc</v>
          </cell>
          <cell r="H201" t="str">
            <v>36 St Andrew Square</v>
          </cell>
          <cell r="I201" t="str">
            <v>EH2 2YB</v>
          </cell>
          <cell r="J201" t="str">
            <v>Edinburgh</v>
          </cell>
          <cell r="K201" t="str">
            <v>Spojené království Velké Británie a Severního Irska</v>
          </cell>
          <cell r="L201" t="str">
            <v>Registrační číslo: SC090312</v>
          </cell>
          <cell r="M201" t="str">
            <v>Anders Ljunggren</v>
          </cell>
          <cell r="N201" t="str">
            <v>vedoucí organizační složky</v>
          </cell>
          <cell r="O201">
            <v>603601113</v>
          </cell>
          <cell r="P201">
            <v>0</v>
          </cell>
          <cell r="Q201">
            <v>603600466</v>
          </cell>
          <cell r="R201" t="str">
            <v>jan.starek@t-mobile.cz</v>
          </cell>
          <cell r="S201" t="str">
            <v>Mgr. Petr Josefi</v>
          </cell>
          <cell r="T201" t="str">
            <v>Senior manažer právních služeb</v>
          </cell>
          <cell r="U201">
            <v>603601027</v>
          </cell>
          <cell r="V201">
            <v>0</v>
          </cell>
          <cell r="W201" t="str">
            <v>petr.josefi@t-mobile.cz</v>
          </cell>
          <cell r="X201" t="str">
            <v>PSMR</v>
          </cell>
          <cell r="Y201">
            <v>0</v>
          </cell>
        </row>
        <row r="202">
          <cell r="A202" t="str">
            <v>T-Mobile Czech Republic a.s.</v>
          </cell>
          <cell r="B202">
            <v>0</v>
          </cell>
          <cell r="C202" t="str">
            <v>Tomíčkova 2144/1</v>
          </cell>
          <cell r="D202">
            <v>14900</v>
          </cell>
          <cell r="E202" t="str">
            <v xml:space="preserve"> Praha 4</v>
          </cell>
          <cell r="F202" t="str">
            <v>Česká republika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str">
            <v>JUDr. Jan Stárek</v>
          </cell>
          <cell r="N202" t="str">
            <v>Senior právník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A203" t="str">
            <v>Tomáš Ulbert</v>
          </cell>
          <cell r="B203">
            <v>0</v>
          </cell>
          <cell r="C203" t="str">
            <v>Ocelíkova 672/1</v>
          </cell>
          <cell r="D203" t="str">
            <v>149 00</v>
          </cell>
          <cell r="E203" t="str">
            <v>Praha - Háje</v>
          </cell>
          <cell r="F203" t="str">
            <v>Česká republika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585231460</v>
          </cell>
          <cell r="P203">
            <v>0</v>
          </cell>
          <cell r="Q203">
            <v>585232071</v>
          </cell>
          <cell r="R203" t="str">
            <v>pavel.odstrcil@tourist-centrum.cz</v>
          </cell>
          <cell r="S203" t="str">
            <v>Ing. Martin Odstrčil</v>
          </cell>
          <cell r="T203" t="str">
            <v>zástupce ředitele</v>
          </cell>
          <cell r="U203">
            <v>585231460</v>
          </cell>
          <cell r="V203">
            <v>0</v>
          </cell>
          <cell r="W203" t="str">
            <v>martin.odstrcil@tourist-centrum.cz</v>
          </cell>
          <cell r="X203" t="str">
            <v>NDB</v>
          </cell>
          <cell r="Y203">
            <v>0</v>
          </cell>
        </row>
        <row r="204">
          <cell r="A204" t="str">
            <v>TOMMY STACHI s.r.o.</v>
          </cell>
          <cell r="B204">
            <v>27148084</v>
          </cell>
          <cell r="C204" t="str">
            <v>Alšova 123</v>
          </cell>
          <cell r="D204" t="str">
            <v>250 70</v>
          </cell>
          <cell r="E204" t="str">
            <v>Odolena Voda - Dolínek</v>
          </cell>
          <cell r="F204" t="str">
            <v>Česká republika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A205" t="str">
            <v>TOURIST CENTRUM s.r.o.</v>
          </cell>
          <cell r="B205">
            <v>0</v>
          </cell>
          <cell r="C205" t="str">
            <v>Švédská 10</v>
          </cell>
          <cell r="D205">
            <v>77200</v>
          </cell>
          <cell r="E205" t="str">
            <v xml:space="preserve"> Olomouc</v>
          </cell>
          <cell r="F205" t="str">
            <v>Česká republika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Ing. Pavel Odstrčil</v>
          </cell>
          <cell r="N205" t="str">
            <v>ředitel společnosti</v>
          </cell>
          <cell r="O205">
            <v>602749916</v>
          </cell>
          <cell r="P205">
            <v>0</v>
          </cell>
          <cell r="Q205">
            <v>568606612</v>
          </cell>
          <cell r="R205" t="str">
            <v>petru@tradomad.cz</v>
          </cell>
          <cell r="S205" t="str">
            <v>Pavel Prachař</v>
          </cell>
          <cell r="T205" t="str">
            <v>asistent pro autobus.dopravu</v>
          </cell>
          <cell r="U205">
            <v>602662514</v>
          </cell>
          <cell r="V205">
            <v>0</v>
          </cell>
          <cell r="W205" t="str">
            <v>prachar@incomtransport.cz</v>
          </cell>
          <cell r="X205" t="str">
            <v>EPMR</v>
          </cell>
          <cell r="Y205">
            <v>0</v>
          </cell>
        </row>
        <row r="206">
          <cell r="A206" t="str">
            <v>TRADO - BUS, s.r.o.</v>
          </cell>
          <cell r="B206">
            <v>0</v>
          </cell>
          <cell r="C206" t="str">
            <v>Komenského nám. 137/9</v>
          </cell>
          <cell r="D206">
            <v>67401</v>
          </cell>
          <cell r="E206" t="str">
            <v xml:space="preserve"> Třebíč</v>
          </cell>
          <cell r="F206" t="str">
            <v>Česká republika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 xml:space="preserve"> Ing.Miroslav Petrů</v>
          </cell>
          <cell r="N206" t="str">
            <v>asistent pro autobus. dopravu</v>
          </cell>
          <cell r="O206">
            <v>602749916</v>
          </cell>
          <cell r="P206">
            <v>0</v>
          </cell>
          <cell r="Q206">
            <v>568606612</v>
          </cell>
          <cell r="R206" t="str">
            <v>petru@tradomad.cz</v>
          </cell>
          <cell r="S206" t="str">
            <v>Pavel Prachař</v>
          </cell>
          <cell r="T206" t="str">
            <v>asistent pro autobus.dopravu</v>
          </cell>
          <cell r="U206">
            <v>602662514</v>
          </cell>
          <cell r="V206">
            <v>0</v>
          </cell>
          <cell r="W206" t="str">
            <v>prachar@incomtransport.cz</v>
          </cell>
          <cell r="X206" t="str">
            <v>EPMR</v>
          </cell>
          <cell r="Y206">
            <v>0</v>
          </cell>
        </row>
        <row r="207">
          <cell r="A207" t="str">
            <v>TRADO - MAD, s.r.o.</v>
          </cell>
          <cell r="B207">
            <v>0</v>
          </cell>
          <cell r="C207" t="str">
            <v>Komenského nám.137/9</v>
          </cell>
          <cell r="D207">
            <v>67401</v>
          </cell>
          <cell r="E207" t="str">
            <v xml:space="preserve"> Třebíč</v>
          </cell>
          <cell r="F207" t="str">
            <v>Česká republika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 xml:space="preserve"> Ing.Miroslav Petrů</v>
          </cell>
          <cell r="N207" t="str">
            <v>asistent pro autobus. dopravu</v>
          </cell>
          <cell r="O207">
            <v>221105256</v>
          </cell>
          <cell r="P207">
            <v>0</v>
          </cell>
          <cell r="Q207">
            <v>224946748</v>
          </cell>
          <cell r="R207" t="str">
            <v>martina.lichtenbergova@travelex.cz</v>
          </cell>
          <cell r="S207" t="str">
            <v>Lenka Nezbedová, DiS.</v>
          </cell>
          <cell r="T207" t="str">
            <v>Compliance Officer</v>
          </cell>
          <cell r="U207">
            <v>221105276</v>
          </cell>
          <cell r="V207">
            <v>0</v>
          </cell>
          <cell r="W207" t="str">
            <v>lenka.nezbedova@travelex.cz</v>
          </cell>
          <cell r="X207" t="str">
            <v>PSMR</v>
          </cell>
          <cell r="Y207">
            <v>0</v>
          </cell>
        </row>
        <row r="208">
          <cell r="A208" t="str">
            <v>Travelex Czech Republic a.s.</v>
          </cell>
          <cell r="B208">
            <v>0</v>
          </cell>
          <cell r="C208" t="str">
            <v>Národní 60/č. org. 28</v>
          </cell>
          <cell r="D208">
            <v>11121</v>
          </cell>
          <cell r="E208" t="str">
            <v xml:space="preserve"> Praha 1</v>
          </cell>
          <cell r="F208" t="str">
            <v>Česká republika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Ing. Martina Lichtenbergová</v>
          </cell>
          <cell r="N208" t="str">
            <v>Financial Controller</v>
          </cell>
          <cell r="O208">
            <v>608953095</v>
          </cell>
          <cell r="P208">
            <v>0</v>
          </cell>
          <cell r="Q208">
            <v>0</v>
          </cell>
          <cell r="R208" t="str">
            <v>doktorzs@volny.cz</v>
          </cell>
          <cell r="S208" t="str">
            <v>David Havlíček</v>
          </cell>
          <cell r="T208" t="str">
            <v>člen představenstva</v>
          </cell>
          <cell r="U208">
            <v>556680210</v>
          </cell>
          <cell r="V208">
            <v>0</v>
          </cell>
          <cell r="W208" t="str">
            <v>d.havlicek@unibonsud.cz</v>
          </cell>
          <cell r="X208" t="str">
            <v>DZ</v>
          </cell>
          <cell r="Y208">
            <v>0</v>
          </cell>
        </row>
        <row r="209">
          <cell r="A209" t="str">
            <v>UNIBON - spořitelní a úvěrní družstvo</v>
          </cell>
          <cell r="B209">
            <v>0</v>
          </cell>
          <cell r="C209" t="str">
            <v>Senovážné náměstí 870/27</v>
          </cell>
          <cell r="D209">
            <v>11000</v>
          </cell>
          <cell r="E209" t="str">
            <v xml:space="preserve"> Praha 1</v>
          </cell>
          <cell r="F209" t="str">
            <v>Česká republika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MVDr. Zdeněk Švancara</v>
          </cell>
          <cell r="N209" t="str">
            <v>místopředseda představenstva</v>
          </cell>
          <cell r="O209">
            <v>221118560</v>
          </cell>
          <cell r="P209">
            <v>0</v>
          </cell>
          <cell r="Q209">
            <v>224121313</v>
          </cell>
          <cell r="R209" t="str">
            <v>tibor.kuzmik@unicreditgroup.cz</v>
          </cell>
          <cell r="S209" t="str">
            <v>JUDr. Ivana Burešová</v>
          </cell>
          <cell r="T209" t="str">
            <v>ředitelka právní divize</v>
          </cell>
          <cell r="U209">
            <v>224128984</v>
          </cell>
          <cell r="V209">
            <v>0</v>
          </cell>
          <cell r="W209">
            <v>0</v>
          </cell>
          <cell r="X209" t="str">
            <v>BNK</v>
          </cell>
          <cell r="Y209">
            <v>0</v>
          </cell>
        </row>
        <row r="210">
          <cell r="A210" t="str">
            <v>Unicredit Bank Czech Republic and Slovakia, a.s.</v>
          </cell>
          <cell r="B210" t="str">
            <v>649 48 242</v>
          </cell>
          <cell r="C210" t="str">
            <v>Želetavská 1525/1</v>
          </cell>
          <cell r="D210">
            <v>14092</v>
          </cell>
          <cell r="E210" t="str">
            <v xml:space="preserve"> Praha 4</v>
          </cell>
          <cell r="F210" t="str">
            <v>Česká republika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Mgr. Tibor Kuzmík</v>
          </cell>
          <cell r="N210" t="str">
            <v>právník</v>
          </cell>
          <cell r="O210">
            <v>777855911</v>
          </cell>
          <cell r="P210">
            <v>0</v>
          </cell>
          <cell r="Q210">
            <v>585242842</v>
          </cell>
          <cell r="R210" t="str">
            <v>jiri.pekar@unni.cz</v>
          </cell>
          <cell r="S210" t="str">
            <v>Mgr. Patrik Gaj</v>
          </cell>
          <cell r="T210" t="str">
            <v>jednatel</v>
          </cell>
          <cell r="U210">
            <v>722928834</v>
          </cell>
          <cell r="V210">
            <v>0</v>
          </cell>
          <cell r="W210" t="str">
            <v>patrik.gaj@unni.cz</v>
          </cell>
          <cell r="X210" t="str">
            <v>PSMR</v>
          </cell>
          <cell r="Y210">
            <v>0</v>
          </cell>
        </row>
        <row r="211">
          <cell r="A211" t="str">
            <v>UNNI Trading, s.r.o.</v>
          </cell>
          <cell r="B211">
            <v>0</v>
          </cell>
          <cell r="C211" t="str">
            <v>Na Letné 57</v>
          </cell>
          <cell r="D211">
            <v>77900</v>
          </cell>
          <cell r="E211" t="str">
            <v xml:space="preserve"> Olomouc</v>
          </cell>
          <cell r="F211" t="str">
            <v>Česká republika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Mgr. Jiří Pekař</v>
          </cell>
          <cell r="N211" t="str">
            <v>ředitel</v>
          </cell>
          <cell r="O211">
            <v>485140384</v>
          </cell>
          <cell r="P211">
            <v>0</v>
          </cell>
          <cell r="Q211">
            <v>482724334</v>
          </cell>
          <cell r="R211" t="str">
            <v>info@vzvsmenarna.copm</v>
          </cell>
          <cell r="S211" t="str">
            <v>Jana Svobodová</v>
          </cell>
          <cell r="T211" t="str">
            <v>devizový pracovník</v>
          </cell>
          <cell r="U211">
            <v>485140384</v>
          </cell>
          <cell r="V211">
            <v>0</v>
          </cell>
          <cell r="W211" t="str">
            <v>info@vzvsmenarna.copm</v>
          </cell>
          <cell r="X211" t="str">
            <v>PSMR</v>
          </cell>
          <cell r="Y211">
            <v>0</v>
          </cell>
        </row>
        <row r="212">
          <cell r="A212" t="str">
            <v>V.Z.V. směnárna a.s.</v>
          </cell>
          <cell r="B212">
            <v>0</v>
          </cell>
          <cell r="C212" t="str">
            <v>1.máje 239</v>
          </cell>
          <cell r="D212">
            <v>46334</v>
          </cell>
          <cell r="E212" t="str">
            <v xml:space="preserve"> HráNisou</v>
          </cell>
          <cell r="F212" t="str">
            <v>Česká republika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Pavlína Ryšavá</v>
          </cell>
          <cell r="N212" t="str">
            <v>devizový pracovník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A213" t="str">
            <v>VENOLI Solution s.r.o.</v>
          </cell>
          <cell r="B213" t="str">
            <v>021 52 797</v>
          </cell>
          <cell r="C213" t="str">
            <v>Sokolská 1605/66</v>
          </cell>
          <cell r="D213" t="str">
            <v>120 00</v>
          </cell>
          <cell r="E213" t="str">
            <v>Praha 2 - Nové Město</v>
          </cell>
          <cell r="F213" t="str">
            <v>Česká republika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602442388</v>
          </cell>
          <cell r="P213">
            <v>0</v>
          </cell>
          <cell r="Q213">
            <v>596635946</v>
          </cell>
          <cell r="R213" t="str">
            <v>josef.nerodil@veolia-transport.cz</v>
          </cell>
          <cell r="S213" t="str">
            <v>Ing. Milan Charvát</v>
          </cell>
          <cell r="T213" t="str">
            <v>finanční referent</v>
          </cell>
          <cell r="U213">
            <v>725720079</v>
          </cell>
          <cell r="V213">
            <v>0</v>
          </cell>
          <cell r="W213" t="str">
            <v>milan.charvat@veolia-transport.cz</v>
          </cell>
          <cell r="X213" t="str">
            <v>EPMR</v>
          </cell>
          <cell r="Y213">
            <v>0</v>
          </cell>
        </row>
        <row r="214">
          <cell r="A214" t="str">
            <v>Veolia Transport Morava a.s.</v>
          </cell>
          <cell r="B214">
            <v>0</v>
          </cell>
          <cell r="C214" t="str">
            <v>Vítkovická 3133/5</v>
          </cell>
          <cell r="D214">
            <v>70200</v>
          </cell>
          <cell r="E214" t="str">
            <v xml:space="preserve"> Ostrava - Moravská Ostrava</v>
          </cell>
          <cell r="F214" t="str">
            <v>Česká republika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Ing. Josef Nerodil</v>
          </cell>
          <cell r="N214" t="str">
            <v>finanční kontrola</v>
          </cell>
          <cell r="O214">
            <v>318622126</v>
          </cell>
          <cell r="P214">
            <v>0</v>
          </cell>
          <cell r="Q214">
            <v>318622126</v>
          </cell>
          <cell r="R214" t="str">
            <v>michal.zemek@veolia-transport.cz</v>
          </cell>
          <cell r="S214" t="str">
            <v>Ing. Ladislav Češka</v>
          </cell>
          <cell r="T214" t="str">
            <v>obchodní referent</v>
          </cell>
          <cell r="U214">
            <v>318627405</v>
          </cell>
          <cell r="V214">
            <v>0</v>
          </cell>
          <cell r="W214" t="str">
            <v>ladislav.ceska@veolia-transport.cz</v>
          </cell>
          <cell r="X214" t="str">
            <v>EPMR</v>
          </cell>
          <cell r="Y214">
            <v>0</v>
          </cell>
        </row>
        <row r="215">
          <cell r="A215" t="str">
            <v>Veolia Transport Praha s.r.o.</v>
          </cell>
          <cell r="B215">
            <v>0</v>
          </cell>
          <cell r="C215" t="str">
            <v>U Seřadiště 9</v>
          </cell>
          <cell r="D215">
            <v>10140</v>
          </cell>
          <cell r="E215" t="str">
            <v xml:space="preserve"> Praha 10</v>
          </cell>
          <cell r="F215" t="str">
            <v>Česká republika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str">
            <v>Michal Zemek</v>
          </cell>
          <cell r="N215" t="str">
            <v>vedoucí obchodní oblasti</v>
          </cell>
          <cell r="O215">
            <v>417539552</v>
          </cell>
          <cell r="P215">
            <v>0</v>
          </cell>
          <cell r="Q215">
            <v>417539615</v>
          </cell>
          <cell r="R215" t="str">
            <v>jan.gaisler@dpteplice.cz</v>
          </cell>
          <cell r="S215" t="str">
            <v>Ing. Petr Havlík</v>
          </cell>
          <cell r="T215" t="str">
            <v>jednatel</v>
          </cell>
          <cell r="U215">
            <v>417539552</v>
          </cell>
          <cell r="V215">
            <v>0</v>
          </cell>
          <cell r="W215" t="str">
            <v>havlik@dpteplice.cz</v>
          </cell>
          <cell r="X215" t="str">
            <v>EPMR</v>
          </cell>
          <cell r="Y215">
            <v>0</v>
          </cell>
        </row>
        <row r="216">
          <cell r="A216" t="str">
            <v>Veolia Transport Teplice, s.r.o.</v>
          </cell>
          <cell r="B216">
            <v>0</v>
          </cell>
          <cell r="C216" t="str">
            <v>Emilie Dvořákové 70</v>
          </cell>
          <cell r="D216">
            <v>41501</v>
          </cell>
          <cell r="E216" t="str">
            <v xml:space="preserve"> Teplice</v>
          </cell>
          <cell r="F216" t="str">
            <v>Česká republika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Ing. Jan Gaisler</v>
          </cell>
          <cell r="N216" t="str">
            <v>jednatel</v>
          </cell>
          <cell r="O216">
            <v>469660831</v>
          </cell>
          <cell r="P216">
            <v>0</v>
          </cell>
          <cell r="Q216">
            <v>469638623</v>
          </cell>
          <cell r="R216" t="str">
            <v>jindrich.polacek@veolia-transport.cz</v>
          </cell>
          <cell r="S216" t="str">
            <v>Ing. Dagmar Málková</v>
          </cell>
          <cell r="T216" t="str">
            <v>obchodní ředitelka</v>
          </cell>
          <cell r="U216">
            <v>469660833</v>
          </cell>
          <cell r="V216">
            <v>0</v>
          </cell>
          <cell r="W216" t="str">
            <v>dagmar.malkova@veolia-transport.cz</v>
          </cell>
          <cell r="X216" t="str">
            <v>EPMR</v>
          </cell>
          <cell r="Y216">
            <v>0</v>
          </cell>
        </row>
        <row r="217">
          <cell r="A217" t="str">
            <v>Veolia Transport Východní Čechy, a.s.</v>
          </cell>
          <cell r="B217">
            <v>0</v>
          </cell>
          <cell r="C217" t="str">
            <v>Na Ostrově 177</v>
          </cell>
          <cell r="D217">
            <v>53701</v>
          </cell>
          <cell r="E217" t="str">
            <v xml:space="preserve"> Chrudim</v>
          </cell>
          <cell r="F217" t="str">
            <v>Česká republika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Ing. Jindřich Poláček</v>
          </cell>
          <cell r="N217" t="str">
            <v>generální ředitel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A218" t="str">
            <v>VITACREDIT s.r.o.</v>
          </cell>
          <cell r="B218" t="str">
            <v>286 14 488</v>
          </cell>
          <cell r="C218" t="str">
            <v>Selské náměstí 9/43</v>
          </cell>
          <cell r="D218" t="str">
            <v>779 00</v>
          </cell>
          <cell r="E218" t="str">
            <v>Olomouc</v>
          </cell>
          <cell r="F218" t="str">
            <v>Česká republika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775011331</v>
          </cell>
          <cell r="P218">
            <v>0</v>
          </cell>
          <cell r="Q218">
            <v>0</v>
          </cell>
          <cell r="R218" t="str">
            <v>premium@vodafone.cz</v>
          </cell>
          <cell r="S218" t="str">
            <v>Ing. Martin Harach</v>
          </cell>
          <cell r="T218" t="str">
            <v>Junior Product Specialist</v>
          </cell>
          <cell r="U218">
            <v>608055883</v>
          </cell>
          <cell r="V218">
            <v>0</v>
          </cell>
          <cell r="W218" t="str">
            <v>premium@vodafone.cz</v>
          </cell>
          <cell r="X218" t="str">
            <v>PSMR</v>
          </cell>
          <cell r="Y218">
            <v>0</v>
          </cell>
        </row>
        <row r="219">
          <cell r="A219" t="str">
            <v>Vodafone Czech Republic a.s.</v>
          </cell>
          <cell r="B219">
            <v>0</v>
          </cell>
          <cell r="C219" t="str">
            <v>Vinohradská 167</v>
          </cell>
          <cell r="D219">
            <v>10000</v>
          </cell>
          <cell r="E219" t="str">
            <v xml:space="preserve"> Praha 10</v>
          </cell>
          <cell r="F219" t="str">
            <v>Česká republika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Viktor Nábělek</v>
          </cell>
          <cell r="N219" t="str">
            <v>Marketing Manager</v>
          </cell>
          <cell r="O219">
            <v>221865061</v>
          </cell>
          <cell r="P219">
            <v>0</v>
          </cell>
          <cell r="Q219">
            <v>221865555</v>
          </cell>
          <cell r="R219" t="str">
            <v>dvolfikova@vub.cz</v>
          </cell>
          <cell r="S219" t="str">
            <v>Ing. Martina Pírková</v>
          </cell>
          <cell r="T219" t="str">
            <v>zástupce vedoucího FO</v>
          </cell>
          <cell r="U219">
            <v>221865060</v>
          </cell>
          <cell r="V219">
            <v>0</v>
          </cell>
          <cell r="W219" t="str">
            <v>mpirkova@vub.cz</v>
          </cell>
          <cell r="X219" t="str">
            <v>BNK</v>
          </cell>
          <cell r="Y219">
            <v>0</v>
          </cell>
        </row>
        <row r="220">
          <cell r="A220" t="str">
            <v>Všeobecná úverová banka, a.s.</v>
          </cell>
          <cell r="B220" t="str">
            <v>485 50 019</v>
          </cell>
          <cell r="C220" t="str">
            <v>Pobřežní 3</v>
          </cell>
          <cell r="D220">
            <v>18600</v>
          </cell>
          <cell r="E220" t="str">
            <v xml:space="preserve"> Praha 8</v>
          </cell>
          <cell r="F220" t="str">
            <v>Česká republika</v>
          </cell>
          <cell r="G220" t="str">
            <v>Všeobecná úverová banka, a.s.</v>
          </cell>
          <cell r="H220" t="str">
            <v>Mlynské nivy 1</v>
          </cell>
          <cell r="I220" t="str">
            <v>829 90</v>
          </cell>
          <cell r="J220" t="str">
            <v>Bratislava</v>
          </cell>
          <cell r="K220" t="str">
            <v>Slovenská republika</v>
          </cell>
          <cell r="L220" t="str">
            <v>zapsaná v obchodním rejstříku u Okresního soudu Bratislava, oddíl Sa, vložka 341/B, IČ: 31320155</v>
          </cell>
          <cell r="M220" t="str">
            <v>Ing. Danuše Volfíková</v>
          </cell>
          <cell r="N220" t="str">
            <v>ved.finančního oddělení</v>
          </cell>
          <cell r="O220">
            <v>724141579</v>
          </cell>
          <cell r="P220">
            <v>0</v>
          </cell>
          <cell r="Q220">
            <v>384344108</v>
          </cell>
          <cell r="R220" t="str">
            <v>cermakm@wspk.cz</v>
          </cell>
          <cell r="S220" t="str">
            <v>Alena Jelínková</v>
          </cell>
          <cell r="T220" t="str">
            <v>vedoucí platebního styku</v>
          </cell>
          <cell r="U220">
            <v>384344120</v>
          </cell>
          <cell r="V220">
            <v>0</v>
          </cell>
          <cell r="W220" t="str">
            <v>jelinkovaa@wspk.cz</v>
          </cell>
          <cell r="X220" t="str">
            <v>BNK</v>
          </cell>
          <cell r="Y220">
            <v>0</v>
          </cell>
        </row>
        <row r="221">
          <cell r="A221" t="str">
            <v>Waldviertler Sparkasse von 1842 pobočka</v>
          </cell>
          <cell r="B221" t="str">
            <v>490 60 724</v>
          </cell>
          <cell r="C221" t="str">
            <v>Klášterská 126/II</v>
          </cell>
          <cell r="D221">
            <v>37701</v>
          </cell>
          <cell r="E221" t="str">
            <v xml:space="preserve"> Jindřichův Hradec</v>
          </cell>
          <cell r="F221" t="str">
            <v>Česká republika</v>
          </cell>
          <cell r="G221" t="str">
            <v>Waldviertler Sparkasse Bank AG</v>
          </cell>
          <cell r="H221" t="str">
            <v>Sparkassenplatz 3</v>
          </cell>
          <cell r="I221">
            <v>3910</v>
          </cell>
          <cell r="J221" t="str">
            <v>Zwettl</v>
          </cell>
          <cell r="K221" t="str">
            <v>Rakouská republika</v>
          </cell>
          <cell r="L221" t="str">
            <v>Registrační číslo: FN 36924 a</v>
          </cell>
          <cell r="M221" t="str">
            <v>Michal Čermák, DiS.</v>
          </cell>
          <cell r="N221" t="str">
            <v>vedoucí trhu</v>
          </cell>
          <cell r="O221">
            <v>226091218</v>
          </cell>
          <cell r="P221">
            <v>0</v>
          </cell>
          <cell r="Q221">
            <v>226091209</v>
          </cell>
          <cell r="R221" t="str">
            <v>nemec@wpb-capital.cz</v>
          </cell>
          <cell r="S221" t="str">
            <v>Peter Mojcík</v>
          </cell>
          <cell r="T221" t="str">
            <v>úvěrový pracovník</v>
          </cell>
          <cell r="U221">
            <v>226091209</v>
          </cell>
          <cell r="V221">
            <v>0</v>
          </cell>
          <cell r="W221" t="str">
            <v>nemec@wpb-capital.cz</v>
          </cell>
          <cell r="X221" t="str">
            <v>DZ</v>
          </cell>
          <cell r="Y221">
            <v>0</v>
          </cell>
        </row>
        <row r="222">
          <cell r="A222" t="str">
            <v>WPB Capital, spořitelní družstvo</v>
          </cell>
          <cell r="B222" t="str">
            <v>257 80 450</v>
          </cell>
          <cell r="C222" t="str">
            <v>Ovocný trh 572/11</v>
          </cell>
          <cell r="D222">
            <v>11000</v>
          </cell>
          <cell r="E222" t="str">
            <v xml:space="preserve"> Praha 1</v>
          </cell>
          <cell r="F222" t="str">
            <v>Česká republika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Robert Němec</v>
          </cell>
          <cell r="N222" t="str">
            <v>úvěrový pracovník</v>
          </cell>
          <cell r="O222">
            <v>257092346</v>
          </cell>
          <cell r="P222">
            <v>0</v>
          </cell>
          <cell r="Q222">
            <v>257092605</v>
          </cell>
          <cell r="R222" t="str">
            <v>zuzana.kasparova@wuestenrot.cz</v>
          </cell>
          <cell r="S222" t="str">
            <v>JUDr. Pavel Kára</v>
          </cell>
          <cell r="T222" t="str">
            <v>Compliance officer</v>
          </cell>
          <cell r="U222">
            <v>257092334</v>
          </cell>
          <cell r="V222">
            <v>0</v>
          </cell>
          <cell r="W222" t="str">
            <v>pavel.kara@wuestenrot.cz</v>
          </cell>
          <cell r="X222" t="str">
            <v>BNK</v>
          </cell>
          <cell r="Y222">
            <v>0</v>
          </cell>
        </row>
        <row r="223">
          <cell r="A223" t="str">
            <v>Wüstenrot-hypoteční banka a.s.</v>
          </cell>
          <cell r="B223" t="str">
            <v>267 47 154</v>
          </cell>
          <cell r="C223" t="str">
            <v>Na Hřebenech II 1718/8</v>
          </cell>
          <cell r="D223">
            <v>14023</v>
          </cell>
          <cell r="E223" t="str">
            <v xml:space="preserve"> Praha 4</v>
          </cell>
          <cell r="F223" t="str">
            <v>Česká republika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JUDr. Ing. Zuzana Kašparová</v>
          </cell>
          <cell r="N223" t="str">
            <v>Vedoucí úseku compliance</v>
          </cell>
          <cell r="O223">
            <v>257092346</v>
          </cell>
          <cell r="P223">
            <v>0</v>
          </cell>
          <cell r="Q223">
            <v>257092605</v>
          </cell>
          <cell r="R223" t="str">
            <v>zuzana.kasparova@wuestenrot.cz</v>
          </cell>
          <cell r="S223" t="str">
            <v>JUDr. Pavel Kára</v>
          </cell>
          <cell r="T223" t="str">
            <v>Compliance officer</v>
          </cell>
          <cell r="U223">
            <v>257092334</v>
          </cell>
          <cell r="V223">
            <v>0</v>
          </cell>
          <cell r="W223" t="str">
            <v>pavel.kara@wuestenrot.cz</v>
          </cell>
          <cell r="X223" t="str">
            <v>BNK</v>
          </cell>
          <cell r="Y223">
            <v>0</v>
          </cell>
        </row>
        <row r="224">
          <cell r="A224" t="str">
            <v>Wüstenrot-stavební spořitelna a.s.</v>
          </cell>
          <cell r="B224" t="str">
            <v>471 15 289</v>
          </cell>
          <cell r="C224" t="str">
            <v>Na Hřebenech II 1718/8</v>
          </cell>
          <cell r="D224">
            <v>14023</v>
          </cell>
          <cell r="E224" t="str">
            <v xml:space="preserve"> Praha 4</v>
          </cell>
          <cell r="F224" t="str">
            <v>Česká republika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JUDr. Ing. Zuzana Kašparová</v>
          </cell>
          <cell r="N224" t="str">
            <v>Vedoucí úseku compliance</v>
          </cell>
          <cell r="O224">
            <v>602777775</v>
          </cell>
          <cell r="P224">
            <v>0</v>
          </cell>
          <cell r="Q224">
            <v>577212359</v>
          </cell>
          <cell r="R224" t="str">
            <v>Jaromir.Vystrcil@gmail.com</v>
          </cell>
          <cell r="S224" t="str">
            <v>Ing. Libuše Vystrčilová</v>
          </cell>
          <cell r="T224" t="str">
            <v>člen představenstva</v>
          </cell>
          <cell r="U224">
            <v>602762362</v>
          </cell>
          <cell r="V224">
            <v>0</v>
          </cell>
          <cell r="W224" t="str">
            <v>Libina@seznam.cz</v>
          </cell>
          <cell r="X224" t="str">
            <v>PSMR</v>
          </cell>
          <cell r="Y224">
            <v>0</v>
          </cell>
        </row>
        <row r="225">
          <cell r="A225" t="str">
            <v>Z - FIN, a.s.</v>
          </cell>
          <cell r="B225">
            <v>0</v>
          </cell>
          <cell r="C225" t="str">
            <v>Velké nám. 108</v>
          </cell>
          <cell r="D225">
            <v>76701</v>
          </cell>
          <cell r="E225" t="str">
            <v xml:space="preserve"> Kroměříž</v>
          </cell>
          <cell r="F225" t="str">
            <v>Česká republika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Ing. Jaromír Vystrčil</v>
          </cell>
          <cell r="N225" t="str">
            <v>předseda představenstva</v>
          </cell>
          <cell r="O225">
            <v>602503348</v>
          </cell>
          <cell r="P225">
            <v>0</v>
          </cell>
          <cell r="Q225">
            <v>549213699</v>
          </cell>
          <cell r="R225" t="str">
            <v>info@zagros.cz</v>
          </cell>
          <cell r="S225" t="str">
            <v>Raid Jalil</v>
          </cell>
          <cell r="T225" t="str">
            <v>jednatel</v>
          </cell>
          <cell r="U225">
            <v>602814715</v>
          </cell>
          <cell r="V225">
            <v>0</v>
          </cell>
          <cell r="W225" t="str">
            <v>info@zagros.cz</v>
          </cell>
          <cell r="X225" t="str">
            <v>PSMR</v>
          </cell>
          <cell r="Y225">
            <v>0</v>
          </cell>
        </row>
        <row r="226">
          <cell r="A226" t="str">
            <v>ZAGROS s.r.o.</v>
          </cell>
          <cell r="B226">
            <v>0</v>
          </cell>
          <cell r="C226" t="str">
            <v>Václavská 184/11</v>
          </cell>
          <cell r="D226">
            <v>60300</v>
          </cell>
          <cell r="E226" t="str">
            <v xml:space="preserve"> Brno</v>
          </cell>
          <cell r="F226" t="str">
            <v>Česká republika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Ing. Emad Jalil</v>
          </cell>
          <cell r="N226" t="str">
            <v>jednatel</v>
          </cell>
          <cell r="O226">
            <v>602321862</v>
          </cell>
          <cell r="P226">
            <v>0</v>
          </cell>
          <cell r="Q226">
            <v>588500702</v>
          </cell>
          <cell r="R226" t="str">
            <v>rasocha@creditas.cz</v>
          </cell>
          <cell r="S226" t="str">
            <v>JUDr. Alena Sikorová</v>
          </cell>
          <cell r="T226" t="str">
            <v>místopředsedkyně představenstva</v>
          </cell>
          <cell r="U226">
            <v>777760978</v>
          </cell>
          <cell r="V226">
            <v>0</v>
          </cell>
          <cell r="W226" t="str">
            <v>sikorova@creditas.cz</v>
          </cell>
          <cell r="X226" t="str">
            <v>DZ</v>
          </cell>
          <cell r="Y226">
            <v>0</v>
          </cell>
        </row>
        <row r="227">
          <cell r="A227" t="str">
            <v>Záložna CREDITAS, spořitelní družstvo</v>
          </cell>
          <cell r="B227" t="str">
            <v>634 92 555</v>
          </cell>
          <cell r="C227" t="str">
            <v>tř. Svobody 1194/12</v>
          </cell>
          <cell r="D227">
            <v>77900</v>
          </cell>
          <cell r="E227" t="str">
            <v xml:space="preserve"> Olomouc</v>
          </cell>
          <cell r="F227" t="str">
            <v>Česká republika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Petr Rasocha</v>
          </cell>
          <cell r="N227" t="str">
            <v>předseda představenstva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A228" t="str">
            <v>Zaplo Finance s.r.o.</v>
          </cell>
          <cell r="B228" t="str">
            <v>294 135 75</v>
          </cell>
          <cell r="C228" t="str">
            <v>Jankovcova 1037/49</v>
          </cell>
          <cell r="D228" t="str">
            <v>170 00</v>
          </cell>
          <cell r="E228" t="str">
            <v>Praha 7</v>
          </cell>
          <cell r="F228" t="str">
            <v>Česká republika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602746740</v>
          </cell>
          <cell r="P228">
            <v>0</v>
          </cell>
          <cell r="Q228">
            <v>566696197</v>
          </cell>
          <cell r="Y228">
            <v>0</v>
          </cell>
        </row>
        <row r="229">
          <cell r="A229" t="str">
            <v>ZDAR, a.s.</v>
          </cell>
          <cell r="B229">
            <v>0</v>
          </cell>
          <cell r="C229" t="str">
            <v>Jihlavská  759/4</v>
          </cell>
          <cell r="D229">
            <v>59101</v>
          </cell>
          <cell r="E229" t="str">
            <v xml:space="preserve"> Žďár nad Sázavou</v>
          </cell>
          <cell r="F229" t="str">
            <v>Česká republika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Ing. Richard Latislav</v>
          </cell>
          <cell r="N229" t="str">
            <v>předseda představenstva</v>
          </cell>
          <cell r="O229">
            <v>724528871</v>
          </cell>
          <cell r="P229">
            <v>0</v>
          </cell>
          <cell r="Q229">
            <v>569692225</v>
          </cell>
          <cell r="R229" t="str">
            <v>latislav@zdar.cz</v>
          </cell>
          <cell r="S229" t="str">
            <v>Ing. Josef Petrlík</v>
          </cell>
          <cell r="T229" t="str">
            <v>člen představenstva</v>
          </cell>
          <cell r="U229">
            <v>566696111</v>
          </cell>
          <cell r="V229">
            <v>0</v>
          </cell>
          <cell r="W229" t="str">
            <v>petrlik@zdar.cz</v>
          </cell>
          <cell r="X229" t="str">
            <v>EPMR</v>
          </cell>
          <cell r="Y229">
            <v>0</v>
          </cell>
        </row>
        <row r="230">
          <cell r="A230" t="str">
            <v>Zemědělské družstvo Maleč</v>
          </cell>
          <cell r="B230">
            <v>0</v>
          </cell>
          <cell r="C230" t="str">
            <v>Maleč 49</v>
          </cell>
          <cell r="D230">
            <v>58276</v>
          </cell>
          <cell r="E230" t="str">
            <v xml:space="preserve"> Maleč</v>
          </cell>
          <cell r="F230" t="str">
            <v>Česká republika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Ing. Vít Šimon, Ph.D.</v>
          </cell>
          <cell r="N230" t="str">
            <v>ekonom</v>
          </cell>
          <cell r="O230">
            <v>321734189</v>
          </cell>
          <cell r="P230">
            <v>0</v>
          </cell>
          <cell r="Q230">
            <v>321796207</v>
          </cell>
          <cell r="R230" t="str">
            <v>vit.simon@zdmalec.cz</v>
          </cell>
          <cell r="S230" t="str">
            <v>Ing. Vít Šimon</v>
          </cell>
          <cell r="T230" t="str">
            <v>předseda představenstva</v>
          </cell>
          <cell r="U230">
            <v>602792710</v>
          </cell>
          <cell r="V230">
            <v>0</v>
          </cell>
          <cell r="W230" t="str">
            <v>simon@zdmalec.cz</v>
          </cell>
          <cell r="X230" t="str">
            <v>PSMR</v>
          </cell>
          <cell r="Y230">
            <v>0</v>
          </cell>
        </row>
        <row r="231">
          <cell r="A231" t="str">
            <v>ZEMPOMARKET a.s. Bečváry</v>
          </cell>
          <cell r="B231">
            <v>0</v>
          </cell>
          <cell r="C231" t="str">
            <v>Bečváry 51</v>
          </cell>
          <cell r="D231">
            <v>28143</v>
          </cell>
          <cell r="E231" t="str">
            <v xml:space="preserve"> Bečváry</v>
          </cell>
          <cell r="F231" t="str">
            <v>Česká republika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Mgr. Michael Urban</v>
          </cell>
          <cell r="N231" t="str">
            <v>vedoucí střediska</v>
          </cell>
          <cell r="O231">
            <v>245699001</v>
          </cell>
          <cell r="P231">
            <v>734693860</v>
          </cell>
          <cell r="Q231">
            <v>0</v>
          </cell>
          <cell r="R231" t="str">
            <v>michael.urban@seznam.cz</v>
          </cell>
          <cell r="S231" t="str">
            <v>Ing. Jiří Urban</v>
          </cell>
          <cell r="T231" t="str">
            <v>poradce</v>
          </cell>
          <cell r="U231">
            <v>321734100</v>
          </cell>
          <cell r="V231">
            <v>0</v>
          </cell>
          <cell r="W231" t="str">
            <v>ing.urban@becvary.zempo.cz</v>
          </cell>
          <cell r="X231" t="str">
            <v>PSMR</v>
          </cell>
          <cell r="Y231">
            <v>0</v>
          </cell>
        </row>
        <row r="232">
          <cell r="A232" t="str">
            <v>ZUNO BANK AG, organizační složka</v>
          </cell>
          <cell r="B232" t="str">
            <v>247 26 389</v>
          </cell>
          <cell r="C232" t="str">
            <v>Hvězdova 1716/2B</v>
          </cell>
          <cell r="D232" t="str">
            <v xml:space="preserve"> 140 78</v>
          </cell>
          <cell r="E232" t="str">
            <v xml:space="preserve"> Praha 4</v>
          </cell>
          <cell r="F232" t="str">
            <v>Česká republika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Monika Pisáková</v>
          </cell>
          <cell r="N232" t="str">
            <v>Legal Expert</v>
          </cell>
          <cell r="O232">
            <v>245699016</v>
          </cell>
          <cell r="P232">
            <v>734693859</v>
          </cell>
          <cell r="Q232">
            <v>0</v>
          </cell>
          <cell r="R232">
            <v>0</v>
          </cell>
          <cell r="S232" t="str">
            <v>Alena Hulíková</v>
          </cell>
          <cell r="T232">
            <v>0</v>
          </cell>
          <cell r="U232">
            <v>245699007</v>
          </cell>
          <cell r="V232">
            <v>734693857</v>
          </cell>
          <cell r="W232" t="str">
            <v>alena.hulikova@zuno.eu</v>
          </cell>
          <cell r="X232" t="str">
            <v>BNK</v>
          </cell>
        </row>
        <row r="233">
          <cell r="A233" t="str">
            <v>Žabka, a.s.</v>
          </cell>
          <cell r="B233">
            <v>0</v>
          </cell>
          <cell r="C233" t="str">
            <v>Antala Staška 510/38</v>
          </cell>
          <cell r="D233" t="str">
            <v xml:space="preserve"> 140 00</v>
          </cell>
          <cell r="E233" t="str">
            <v xml:space="preserve"> Praha 4</v>
          </cell>
          <cell r="F233" t="str">
            <v>Česká republika</v>
          </cell>
          <cell r="G233" t="str">
            <v>ZUNO BANK AG</v>
          </cell>
          <cell r="H233" t="str">
            <v>Muthgasse 26</v>
          </cell>
          <cell r="I233">
            <v>1190</v>
          </cell>
          <cell r="J233" t="str">
            <v>Vídeň</v>
          </cell>
          <cell r="K233" t="str">
            <v>Rakouská republika</v>
          </cell>
          <cell r="L233" t="str">
            <v>Registrační číslo: 9243402</v>
          </cell>
          <cell r="M233" t="str">
            <v>Ing. Radim Haluza</v>
          </cell>
          <cell r="N233" t="str">
            <v>předseda představenstva</v>
          </cell>
          <cell r="O233">
            <v>0</v>
          </cell>
          <cell r="P233">
            <v>0</v>
          </cell>
          <cell r="Q233">
            <v>0</v>
          </cell>
          <cell r="R233" t="str">
            <v>radim.haluza@izabka.cz</v>
          </cell>
          <cell r="S233" t="str">
            <v>Ing. Petr Vacek</v>
          </cell>
          <cell r="T233" t="str">
            <v>člen představenstva</v>
          </cell>
          <cell r="U233">
            <v>242406873</v>
          </cell>
          <cell r="V233">
            <v>0</v>
          </cell>
          <cell r="W233" t="str">
            <v>petr.vacek@izabka.cz</v>
          </cell>
          <cell r="X233" t="str">
            <v>PSMR</v>
          </cell>
          <cell r="Y233">
            <v>0</v>
          </cell>
        </row>
        <row r="235">
          <cell r="O235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</sheetNames>
    <sheetDataSet>
      <sheetData sheetId="0">
        <row r="1">
          <cell r="A1" t="str">
            <v>Firma</v>
          </cell>
          <cell r="B1" t="str">
            <v>IČO</v>
          </cell>
          <cell r="C1" t="str">
            <v>Sídlo (ulice, č.p.)</v>
          </cell>
          <cell r="D1" t="str">
            <v>Sídlo (PSČ)</v>
          </cell>
          <cell r="E1" t="str">
            <v>Sídlo (město)</v>
          </cell>
          <cell r="F1" t="str">
            <v>Sídlo (Stát)</v>
          </cell>
          <cell r="G1" t="str">
            <v>Mateřská společnost</v>
          </cell>
          <cell r="H1" t="str">
            <v>Sídlo (ulice, č.p.)</v>
          </cell>
          <cell r="I1" t="str">
            <v>PSČ</v>
          </cell>
          <cell r="J1" t="str">
            <v>Město</v>
          </cell>
          <cell r="K1" t="str">
            <v>Stát</v>
          </cell>
          <cell r="L1" t="str">
            <v>"IČO"</v>
          </cell>
          <cell r="M1" t="str">
            <v>Kontaktní osoba 1</v>
          </cell>
          <cell r="N1" t="str">
            <v>Funkce KO1</v>
          </cell>
          <cell r="O1" t="str">
            <v>Telefon KO1</v>
          </cell>
          <cell r="P1" t="str">
            <v>Mobil KO1</v>
          </cell>
          <cell r="Q1" t="str">
            <v>Fax KO1</v>
          </cell>
          <cell r="R1" t="str">
            <v>E-mail KO1</v>
          </cell>
          <cell r="S1" t="str">
            <v>Kontaktní osoba 2</v>
          </cell>
          <cell r="T1" t="str">
            <v>Funkce KO2</v>
          </cell>
          <cell r="U1" t="str">
            <v>Telefon KO2</v>
          </cell>
          <cell r="V1" t="str">
            <v>Mobil KO2</v>
          </cell>
          <cell r="W1" t="str">
            <v>E-mail KO2</v>
          </cell>
          <cell r="X1">
            <v>0</v>
          </cell>
          <cell r="Y1" t="str">
            <v>Pozn. (další KO, tel, e-mail, dříbější jméno)</v>
          </cell>
        </row>
        <row r="2">
          <cell r="A2" t="str">
            <v>" CITY Most s.r.o. "</v>
          </cell>
          <cell r="B2">
            <v>47784695</v>
          </cell>
          <cell r="C2" t="str">
            <v>Moskevská 14</v>
          </cell>
          <cell r="D2">
            <v>43401</v>
          </cell>
          <cell r="E2" t="str">
            <v>Most</v>
          </cell>
          <cell r="F2" t="str">
            <v>Česká republika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" SBV TRADING " spol. s r.o.</v>
          </cell>
          <cell r="B3">
            <v>40230945</v>
          </cell>
          <cell r="C3" t="str">
            <v>Lindnerova 998/6</v>
          </cell>
          <cell r="D3">
            <v>18000</v>
          </cell>
          <cell r="E3" t="str">
            <v>Praha</v>
          </cell>
          <cell r="F3" t="str">
            <v>Česká republika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 t="str">
            <v>"ALFA PRAGUE s.r.o."</v>
          </cell>
          <cell r="B4">
            <v>49823965</v>
          </cell>
          <cell r="C4" t="str">
            <v>Vodičkova 791/41</v>
          </cell>
          <cell r="D4">
            <v>11000</v>
          </cell>
          <cell r="E4" t="str">
            <v>Praha</v>
          </cell>
          <cell r="F4" t="str">
            <v>Česká republika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 t="str">
            <v>"INGTOURS cestovní kancelář spol. s r.o."</v>
          </cell>
          <cell r="B5">
            <v>64255794</v>
          </cell>
          <cell r="C5" t="str">
            <v>K Botiči 1453/6</v>
          </cell>
          <cell r="D5">
            <v>10100</v>
          </cell>
          <cell r="E5" t="str">
            <v>Praha</v>
          </cell>
          <cell r="F5" t="str">
            <v>Česká republika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1. směnárenská, s.r.o.</v>
          </cell>
          <cell r="B6">
            <v>25823426</v>
          </cell>
          <cell r="C6" t="str">
            <v>Žerotínova 1114</v>
          </cell>
          <cell r="D6">
            <v>75501</v>
          </cell>
          <cell r="E6" t="str">
            <v>Vsetín</v>
          </cell>
          <cell r="F6" t="str">
            <v>Česká republika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 t="str">
            <v>2T s.r.o.</v>
          </cell>
          <cell r="B7">
            <v>49825895</v>
          </cell>
          <cell r="C7" t="str">
            <v>Spálená 96/27</v>
          </cell>
          <cell r="D7">
            <v>11000</v>
          </cell>
          <cell r="E7" t="str">
            <v>Praha</v>
          </cell>
          <cell r="F7" t="str">
            <v>Česká republika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 t="str">
            <v>3 star activity hotels, s.r.o.</v>
          </cell>
          <cell r="B8">
            <v>25049402</v>
          </cell>
          <cell r="C8" t="str">
            <v>Na Bělidle 275</v>
          </cell>
          <cell r="D8">
            <v>43001</v>
          </cell>
          <cell r="E8" t="str">
            <v>Chomutov</v>
          </cell>
          <cell r="F8" t="str">
            <v>Česká republika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 t="str">
            <v>4 M GASTRO s.r.o.</v>
          </cell>
          <cell r="B9">
            <v>1790072</v>
          </cell>
          <cell r="C9" t="str">
            <v>Nehrova 141/1</v>
          </cell>
          <cell r="D9">
            <v>35301</v>
          </cell>
          <cell r="E9" t="str">
            <v>Mariánské Lázně</v>
          </cell>
          <cell r="F9" t="str">
            <v>Česká republika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A - X Change, s.r.o.</v>
          </cell>
          <cell r="B10">
            <v>25702912</v>
          </cell>
          <cell r="C10" t="str">
            <v>Husova 160/23</v>
          </cell>
          <cell r="D10">
            <v>11000</v>
          </cell>
          <cell r="E10" t="str">
            <v>Praha</v>
          </cell>
          <cell r="F10" t="str">
            <v>Česká republika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 t="str">
            <v>A &amp; R s.r.o.</v>
          </cell>
          <cell r="B11">
            <v>27066177</v>
          </cell>
          <cell r="C11" t="str">
            <v>Provaznická 386/1</v>
          </cell>
          <cell r="D11">
            <v>11000</v>
          </cell>
          <cell r="E11" t="str">
            <v>Praha</v>
          </cell>
          <cell r="F11" t="str">
            <v>Česká republika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 t="str">
            <v>A.M.S. trading s.r.o.</v>
          </cell>
          <cell r="B12">
            <v>62417363</v>
          </cell>
          <cell r="C12" t="str">
            <v>Bořivojova 878/35</v>
          </cell>
          <cell r="D12">
            <v>13000</v>
          </cell>
          <cell r="E12" t="str">
            <v>Praha</v>
          </cell>
          <cell r="F12" t="str">
            <v>Česká republika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ABBOD INVEST, s.r.o.</v>
          </cell>
          <cell r="B13">
            <v>29200474</v>
          </cell>
          <cell r="C13" t="str">
            <v>Kobližná 57/20</v>
          </cell>
          <cell r="D13">
            <v>60200</v>
          </cell>
          <cell r="E13" t="str">
            <v>Brno</v>
          </cell>
          <cell r="F13" t="str">
            <v>Česká republika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ABC - Tours, spol. s r.o.</v>
          </cell>
          <cell r="B14">
            <v>60701986</v>
          </cell>
          <cell r="C14" t="str">
            <v>Velká Michalská 186/5</v>
          </cell>
          <cell r="D14">
            <v>66902</v>
          </cell>
          <cell r="E14" t="str">
            <v>Znojmo</v>
          </cell>
          <cell r="F14" t="str">
            <v>Česká republika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Abdel Baset Taher Rashad</v>
          </cell>
          <cell r="B15">
            <v>64309789</v>
          </cell>
          <cell r="C15" t="str">
            <v>Poznaňská 2453/16</v>
          </cell>
          <cell r="D15">
            <v>61600</v>
          </cell>
          <cell r="E15" t="str">
            <v>Brno</v>
          </cell>
          <cell r="F15" t="str">
            <v>Česká republika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Abdelfattah Hesham Ahmed Mohamed</v>
          </cell>
          <cell r="B16">
            <v>62377272</v>
          </cell>
          <cell r="C16" t="str">
            <v>V průčelí 1652/6</v>
          </cell>
          <cell r="D16">
            <v>14900</v>
          </cell>
          <cell r="E16" t="str">
            <v>Praha</v>
          </cell>
          <cell r="F16" t="str">
            <v>Česká republika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Abdul Kamel, ing.</v>
          </cell>
          <cell r="B17">
            <v>61439339</v>
          </cell>
          <cell r="C17" t="str">
            <v>Akátová 1803/38</v>
          </cell>
          <cell r="D17">
            <v>66451</v>
          </cell>
          <cell r="E17" t="str">
            <v>Šlapanice</v>
          </cell>
          <cell r="F17" t="str">
            <v>Česká republika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Abdullah Samer</v>
          </cell>
          <cell r="B18">
            <v>72566698</v>
          </cell>
          <cell r="C18" t="str">
            <v>Žalanského 1399/59a</v>
          </cell>
          <cell r="D18">
            <v>16300</v>
          </cell>
          <cell r="E18" t="str">
            <v>Praha</v>
          </cell>
          <cell r="F18" t="str">
            <v>Česká republika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Abdullajeva Rena</v>
          </cell>
          <cell r="B19">
            <v>75467577</v>
          </cell>
          <cell r="C19" t="str">
            <v>Varšavská 700/3</v>
          </cell>
          <cell r="D19">
            <v>36001</v>
          </cell>
          <cell r="E19" t="str">
            <v>Karlovy Vary</v>
          </cell>
          <cell r="F19" t="str">
            <v>Česká republika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ABM Change s.r.o.</v>
          </cell>
          <cell r="B20">
            <v>25284321</v>
          </cell>
          <cell r="C20" t="str">
            <v>Svatopetrská 224</v>
          </cell>
          <cell r="D20">
            <v>54351</v>
          </cell>
          <cell r="E20" t="str">
            <v>Špindlerův Mlýn</v>
          </cell>
          <cell r="F20" t="str">
            <v>Česká republika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ABR, a.s.</v>
          </cell>
          <cell r="B21">
            <v>25605607</v>
          </cell>
          <cell r="C21" t="str">
            <v>U Sluncové 71/14</v>
          </cell>
          <cell r="D21">
            <v>18600</v>
          </cell>
          <cell r="E21" t="str">
            <v>Praha</v>
          </cell>
          <cell r="F21" t="str">
            <v>Česká republika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Abrahám, s.r.o.</v>
          </cell>
          <cell r="B22">
            <v>25615157</v>
          </cell>
          <cell r="C22" t="str">
            <v>Kollárova 673</v>
          </cell>
          <cell r="D22">
            <v>25082</v>
          </cell>
          <cell r="E22" t="str">
            <v>Úvaly</v>
          </cell>
          <cell r="F22" t="str">
            <v>Česká republika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ABSOLUTUM s.r.o.</v>
          </cell>
          <cell r="B23">
            <v>27170616</v>
          </cell>
          <cell r="C23" t="str">
            <v>Jablonského 639/4</v>
          </cell>
          <cell r="D23">
            <v>17000</v>
          </cell>
          <cell r="E23" t="str">
            <v>Praha</v>
          </cell>
          <cell r="F23" t="str">
            <v>Česká republika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Academic Hotel &amp; Congress Centre a.s.</v>
          </cell>
          <cell r="B24">
            <v>27626652</v>
          </cell>
          <cell r="C24" t="str">
            <v>Tyršovo nám. 2222</v>
          </cell>
          <cell r="D24">
            <v>25263</v>
          </cell>
          <cell r="E24" t="str">
            <v>Roztoky</v>
          </cell>
          <cell r="F24" t="str">
            <v>Česká republika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ACEE s.r.o.</v>
          </cell>
          <cell r="B25">
            <v>26929392</v>
          </cell>
          <cell r="C25" t="str">
            <v>U Tržiště 9</v>
          </cell>
          <cell r="D25">
            <v>69002</v>
          </cell>
          <cell r="E25" t="str">
            <v>Břeclav</v>
          </cell>
          <cell r="F25" t="str">
            <v>Česká republika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ACRON, spol. s r.o.</v>
          </cell>
          <cell r="B26">
            <v>41691873</v>
          </cell>
          <cell r="C26" t="str">
            <v>Veleslavínská 150/44</v>
          </cell>
          <cell r="D26">
            <v>16200</v>
          </cell>
          <cell r="E26" t="str">
            <v>Praha</v>
          </cell>
          <cell r="F26" t="str">
            <v>Česká republika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ADA FINANCE GROUP, s.r.o.</v>
          </cell>
          <cell r="B27">
            <v>25844300</v>
          </cell>
          <cell r="C27" t="str">
            <v>Reální 338/6</v>
          </cell>
          <cell r="D27">
            <v>70200</v>
          </cell>
          <cell r="E27" t="str">
            <v>Moravská Ostrava</v>
          </cell>
          <cell r="F27" t="str">
            <v>Česká republika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ADAX, spol. s r.o.</v>
          </cell>
          <cell r="B28">
            <v>63996944</v>
          </cell>
          <cell r="C28" t="str">
            <v>Mlýnská 22/4</v>
          </cell>
          <cell r="D28">
            <v>16000</v>
          </cell>
          <cell r="E28" t="str">
            <v>Praha</v>
          </cell>
          <cell r="F28" t="str">
            <v>Česká republika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ADESO s.r.o.</v>
          </cell>
          <cell r="B29">
            <v>26977494</v>
          </cell>
          <cell r="C29" t="str">
            <v>Mezi Cestami 819</v>
          </cell>
          <cell r="D29">
            <v>66401</v>
          </cell>
          <cell r="E29" t="str">
            <v>Bílovice nad Svitavou</v>
          </cell>
          <cell r="F29" t="str">
            <v>Česká republika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ADRIA - NEPTUN, spol. s r.o.</v>
          </cell>
          <cell r="B30">
            <v>40766519</v>
          </cell>
          <cell r="C30" t="str">
            <v>Václavské náměstí 784/26</v>
          </cell>
          <cell r="D30">
            <v>11000</v>
          </cell>
          <cell r="E30" t="str">
            <v>Praha</v>
          </cell>
          <cell r="F30" t="str">
            <v>Česká republika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Affašová Emilie</v>
          </cell>
          <cell r="B31">
            <v>70079641</v>
          </cell>
          <cell r="C31" t="str">
            <v>náměstí Plukovníka Vlčka 697/3</v>
          </cell>
          <cell r="D31">
            <v>19800</v>
          </cell>
          <cell r="E31" t="str">
            <v>Praha</v>
          </cell>
          <cell r="F31" t="str">
            <v>Česká republika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AGENTURA Hana s.r.o.</v>
          </cell>
          <cell r="B32">
            <v>25852035</v>
          </cell>
          <cell r="C32" t="str">
            <v>Dvořákova 817/12</v>
          </cell>
          <cell r="D32">
            <v>70200</v>
          </cell>
          <cell r="E32" t="str">
            <v>Ostrava</v>
          </cell>
          <cell r="F32" t="str">
            <v>Česká republika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AGENTURA MODUA s.r.o.</v>
          </cell>
          <cell r="B33">
            <v>25435833</v>
          </cell>
          <cell r="C33" t="str">
            <v>Mostecká 39/3</v>
          </cell>
          <cell r="D33">
            <v>43001</v>
          </cell>
          <cell r="E33" t="str">
            <v>Chomutov</v>
          </cell>
          <cell r="F33" t="str">
            <v>Česká republika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AGENTURA N.59 s.r.o.</v>
          </cell>
          <cell r="B34">
            <v>25219171</v>
          </cell>
          <cell r="C34" t="str">
            <v>náměstí Republiky 6/5</v>
          </cell>
          <cell r="D34">
            <v>30100</v>
          </cell>
          <cell r="E34" t="str">
            <v>Plzeň</v>
          </cell>
          <cell r="F34" t="str">
            <v>Česká republika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AGH /automaty Gastro Hrstka/ a. s.</v>
          </cell>
          <cell r="B35">
            <v>14612194</v>
          </cell>
          <cell r="C35" t="str">
            <v>Bayerova 494</v>
          </cell>
          <cell r="D35">
            <v>75661</v>
          </cell>
          <cell r="E35" t="str">
            <v>Rožnov pod Radhoštěm</v>
          </cell>
          <cell r="F35" t="str">
            <v>Česká republika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AGNES - VICTORIA Hotels s.r.o.</v>
          </cell>
          <cell r="B36">
            <v>29010446</v>
          </cell>
          <cell r="C36" t="str">
            <v>Gregorova 2115/10</v>
          </cell>
          <cell r="D36">
            <v>14800</v>
          </cell>
          <cell r="E36" t="str">
            <v>Praha</v>
          </cell>
          <cell r="F36" t="str">
            <v>Česká republika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Achmedbekova Larisa</v>
          </cell>
          <cell r="B37">
            <v>1840860</v>
          </cell>
          <cell r="C37" t="str">
            <v>nábřeží Jana Palacha 939/14</v>
          </cell>
          <cell r="D37">
            <v>36001</v>
          </cell>
          <cell r="E37" t="str">
            <v>Karlovy Vary</v>
          </cell>
          <cell r="F37" t="str">
            <v>Česká republika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Akcent Management s.r.o.</v>
          </cell>
          <cell r="B38">
            <v>27222349</v>
          </cell>
          <cell r="C38" t="str">
            <v>Ostrovského 253/3</v>
          </cell>
          <cell r="D38">
            <v>15000</v>
          </cell>
          <cell r="E38" t="str">
            <v>Praha</v>
          </cell>
          <cell r="F38" t="str">
            <v>Česká republika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Al Kousa Zaiad</v>
          </cell>
          <cell r="B39">
            <v>60689447</v>
          </cell>
          <cell r="C39" t="str">
            <v>Sicherova 1606/11</v>
          </cell>
          <cell r="D39">
            <v>19800</v>
          </cell>
          <cell r="E39" t="str">
            <v>Praha</v>
          </cell>
          <cell r="F39" t="str">
            <v>Česká republika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Al Taji Hashem</v>
          </cell>
          <cell r="B40">
            <v>66864267</v>
          </cell>
          <cell r="C40" t="str">
            <v>Tupolevova 502</v>
          </cell>
          <cell r="D40">
            <v>19900</v>
          </cell>
          <cell r="E40" t="str">
            <v>Praha</v>
          </cell>
          <cell r="F40" t="str">
            <v>Česká republika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Aldin Bahaa, ing.</v>
          </cell>
          <cell r="B41">
            <v>66522617</v>
          </cell>
          <cell r="C41" t="str">
            <v>č.p. 161</v>
          </cell>
          <cell r="D41">
            <v>66448</v>
          </cell>
          <cell r="E41" t="str">
            <v>Nebovidy</v>
          </cell>
          <cell r="F41" t="str">
            <v>Česká republika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ALDIN, s.r.o.</v>
          </cell>
          <cell r="B42">
            <v>26313642</v>
          </cell>
          <cell r="C42" t="str">
            <v>Šrámkova 423/5</v>
          </cell>
          <cell r="D42">
            <v>63800</v>
          </cell>
          <cell r="E42" t="str">
            <v>Brno</v>
          </cell>
          <cell r="F42" t="str">
            <v>Česká republika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ALEKS CZ a.s.</v>
          </cell>
          <cell r="B43">
            <v>26212013</v>
          </cell>
          <cell r="C43" t="str">
            <v>Václavské náměstí 819/43</v>
          </cell>
          <cell r="D43">
            <v>11000</v>
          </cell>
          <cell r="E43" t="str">
            <v>Praha</v>
          </cell>
          <cell r="F43" t="str">
            <v>Česká republika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ALER, spol. s r. o.</v>
          </cell>
          <cell r="B44">
            <v>48392031</v>
          </cell>
          <cell r="C44" t="str">
            <v>Komorní 570/16</v>
          </cell>
          <cell r="D44">
            <v>73701</v>
          </cell>
          <cell r="E44" t="str">
            <v>Český Těšín</v>
          </cell>
          <cell r="F44" t="str">
            <v>Česká republika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Alessandria Hradec Králové, spol. s r.o.</v>
          </cell>
          <cell r="B45">
            <v>42196558</v>
          </cell>
          <cell r="C45" t="str">
            <v>Třída Snp 733</v>
          </cell>
          <cell r="D45">
            <v>50003</v>
          </cell>
          <cell r="E45" t="str">
            <v>Hradec Králové</v>
          </cell>
          <cell r="F45" t="str">
            <v>Česká republika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ALEXIS TRADE, s.r.o.</v>
          </cell>
          <cell r="B46">
            <v>65413741</v>
          </cell>
          <cell r="C46" t="str">
            <v>V úžlabině 3068/19</v>
          </cell>
          <cell r="D46">
            <v>10800</v>
          </cell>
          <cell r="E46" t="str">
            <v>Praha</v>
          </cell>
          <cell r="F46" t="str">
            <v>Česká republika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ALFA TOUR - směnárna spol. s r.o.</v>
          </cell>
          <cell r="B47">
            <v>64575659</v>
          </cell>
          <cell r="C47" t="str">
            <v>Emilie Hyblerové 523/9</v>
          </cell>
          <cell r="D47">
            <v>14900</v>
          </cell>
          <cell r="E47" t="str">
            <v>Praha</v>
          </cell>
          <cell r="F47" t="str">
            <v>Česká republika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ALFA TOURIST SERVICE s.r.o.</v>
          </cell>
          <cell r="B48">
            <v>27628817</v>
          </cell>
          <cell r="C48" t="str">
            <v>Opletalova 1663/38</v>
          </cell>
          <cell r="D48">
            <v>11000</v>
          </cell>
          <cell r="E48" t="str">
            <v>Praha</v>
          </cell>
          <cell r="F48" t="str">
            <v>Česká republika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ALFORAT s.r.o.</v>
          </cell>
          <cell r="B49">
            <v>26216221</v>
          </cell>
          <cell r="C49" t="str">
            <v>Pražská 3002/16</v>
          </cell>
          <cell r="D49">
            <v>41501</v>
          </cell>
          <cell r="E49" t="str">
            <v>Teplice - Prosetice</v>
          </cell>
          <cell r="F49" t="str">
            <v>Česká republika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ALGAF,s.r.o.</v>
          </cell>
          <cell r="B50">
            <v>25534211</v>
          </cell>
          <cell r="C50" t="str">
            <v>Okrouhlá 426/17</v>
          </cell>
          <cell r="D50">
            <v>62500</v>
          </cell>
          <cell r="E50" t="str">
            <v>Brno</v>
          </cell>
          <cell r="F50" t="str">
            <v>Česká republika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Al-Gibury Yasin</v>
          </cell>
          <cell r="B51">
            <v>72076593</v>
          </cell>
          <cell r="C51" t="str">
            <v>č.p. 392</v>
          </cell>
          <cell r="D51">
            <v>66467</v>
          </cell>
          <cell r="E51" t="str">
            <v>Syrovice</v>
          </cell>
          <cell r="F51" t="str">
            <v>Česká republika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 t="str">
            <v>Al-Rashed Haider H.</v>
          </cell>
          <cell r="B52">
            <v>86912712</v>
          </cell>
          <cell r="C52" t="str">
            <v>Heřmanova 595/50</v>
          </cell>
          <cell r="D52">
            <v>17000</v>
          </cell>
          <cell r="E52" t="str">
            <v>Praha</v>
          </cell>
          <cell r="F52" t="str">
            <v>Česká republika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 t="str">
            <v>Alshaikhli Abidul Nasir Mageed</v>
          </cell>
          <cell r="B53">
            <v>75718863</v>
          </cell>
          <cell r="C53" t="str">
            <v>č.p. 337</v>
          </cell>
          <cell r="D53">
            <v>67169</v>
          </cell>
          <cell r="E53" t="str">
            <v>Hevlín</v>
          </cell>
          <cell r="F53" t="str">
            <v>Česká republika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 t="str">
            <v>Al-Shigagi Husham</v>
          </cell>
          <cell r="B54">
            <v>72088532</v>
          </cell>
          <cell r="C54" t="str">
            <v>Stará 88/14</v>
          </cell>
          <cell r="D54">
            <v>60200</v>
          </cell>
          <cell r="E54" t="str">
            <v>Brno</v>
          </cell>
          <cell r="F54" t="str">
            <v>Česká republika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 t="str">
            <v>Altman Rudolf</v>
          </cell>
          <cell r="B55">
            <v>43117040</v>
          </cell>
          <cell r="C55" t="str">
            <v>Plzeňská 218</v>
          </cell>
          <cell r="D55">
            <v>26761</v>
          </cell>
          <cell r="E55" t="str">
            <v>Cerhovice</v>
          </cell>
          <cell r="F55" t="str">
            <v>Česká republika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 t="str">
            <v>Ambrožová Lenka</v>
          </cell>
          <cell r="B56">
            <v>68532296</v>
          </cell>
          <cell r="C56" t="str">
            <v>Horská 69</v>
          </cell>
          <cell r="D56">
            <v>38101</v>
          </cell>
          <cell r="E56" t="str">
            <v>Český Krumlov</v>
          </cell>
          <cell r="F56" t="str">
            <v>Česká republika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 t="str">
            <v>AMPM, a.s.</v>
          </cell>
          <cell r="B57">
            <v>28990137</v>
          </cell>
          <cell r="C57" t="str">
            <v>Hvožďanská 2237/5</v>
          </cell>
          <cell r="D57">
            <v>14800</v>
          </cell>
          <cell r="E57" t="str">
            <v>Praha</v>
          </cell>
          <cell r="F57" t="str">
            <v>Česká republika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 t="str">
            <v>Ančinec Vladimír</v>
          </cell>
          <cell r="B58">
            <v>75492946</v>
          </cell>
          <cell r="C58" t="str">
            <v>Klatovská třída 406/34</v>
          </cell>
          <cell r="D58">
            <v>30100</v>
          </cell>
          <cell r="E58" t="str">
            <v>Plzeň</v>
          </cell>
          <cell r="F58" t="str">
            <v>Česká republika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 t="str">
            <v>AND spol. s r.o.</v>
          </cell>
          <cell r="B59">
            <v>49680749</v>
          </cell>
          <cell r="C59" t="str">
            <v>Ve Smečkách 1408/4</v>
          </cell>
          <cell r="D59">
            <v>11000</v>
          </cell>
          <cell r="E59" t="str">
            <v>Praha</v>
          </cell>
          <cell r="F59" t="str">
            <v>Česká republika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 t="str">
            <v>ANDALUSIA INVESTMENTS s.r.o.</v>
          </cell>
          <cell r="B60">
            <v>25119800</v>
          </cell>
          <cell r="C60" t="str">
            <v>Tišnovská 305/25</v>
          </cell>
          <cell r="D60">
            <v>66434</v>
          </cell>
          <cell r="E60" t="str">
            <v>Kuřim</v>
          </cell>
          <cell r="F60" t="str">
            <v>Česká republika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 t="str">
            <v>Andél Martin</v>
          </cell>
          <cell r="B61">
            <v>68978979</v>
          </cell>
          <cell r="C61" t="str">
            <v>Blatenská 3128/81</v>
          </cell>
          <cell r="D61">
            <v>43001</v>
          </cell>
          <cell r="E61" t="str">
            <v>Chomutov</v>
          </cell>
          <cell r="F61" t="str">
            <v>Česká republika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 t="str">
            <v>Andrejco Jiří</v>
          </cell>
          <cell r="B62">
            <v>70523142</v>
          </cell>
          <cell r="C62" t="str">
            <v>Skalka 544</v>
          </cell>
          <cell r="D62">
            <v>38101</v>
          </cell>
          <cell r="E62" t="str">
            <v>Český Krumlov</v>
          </cell>
          <cell r="F62" t="str">
            <v>Česká republika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 t="str">
            <v>ANFAL s.r.o.</v>
          </cell>
          <cell r="B63">
            <v>27203239</v>
          </cell>
          <cell r="C63" t="str">
            <v>Václavské náměstí 819/43</v>
          </cell>
          <cell r="D63">
            <v>11000</v>
          </cell>
          <cell r="E63" t="str">
            <v>Praha</v>
          </cell>
          <cell r="F63" t="str">
            <v>Česká republika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 t="str">
            <v>Antikvi Praha s.r.o.</v>
          </cell>
          <cell r="B64">
            <v>28232828</v>
          </cell>
          <cell r="C64" t="str">
            <v>Tusarova 1521/26</v>
          </cell>
          <cell r="D64">
            <v>17000</v>
          </cell>
          <cell r="E64" t="str">
            <v>Praha</v>
          </cell>
          <cell r="F64" t="str">
            <v>Česká republika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 t="str">
            <v>APEX gaming EUROPE a.s.</v>
          </cell>
          <cell r="B65">
            <v>47252481</v>
          </cell>
          <cell r="C65" t="str">
            <v>Václavské náměstí 808/66</v>
          </cell>
          <cell r="D65">
            <v>11000</v>
          </cell>
          <cell r="E65" t="str">
            <v>Praha</v>
          </cell>
          <cell r="F65" t="str">
            <v>Česká republika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 t="str">
            <v>APOLLONIA HOTELS s.r.o.</v>
          </cell>
          <cell r="B66">
            <v>49621629</v>
          </cell>
          <cell r="C66" t="str">
            <v>U Prašné brány 1079/3</v>
          </cell>
          <cell r="D66">
            <v>11000</v>
          </cell>
          <cell r="E66" t="str">
            <v>Praha</v>
          </cell>
          <cell r="F66" t="str">
            <v>Česká republika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 t="str">
            <v>APOSTROF VSETÍN, spol. s r.o.</v>
          </cell>
          <cell r="B67">
            <v>62305638</v>
          </cell>
          <cell r="C67" t="str">
            <v>Dolní Jasénka 766</v>
          </cell>
          <cell r="D67">
            <v>75501</v>
          </cell>
          <cell r="E67" t="str">
            <v>Vsetín</v>
          </cell>
          <cell r="F67" t="str">
            <v>Česká republika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 t="str">
            <v>Aprés la montagne s.r.o.</v>
          </cell>
          <cell r="B68">
            <v>29058023</v>
          </cell>
          <cell r="C68" t="str">
            <v>Vyšehradská 1349/2</v>
          </cell>
          <cell r="D68">
            <v>12800</v>
          </cell>
          <cell r="E68" t="str">
            <v>Praha</v>
          </cell>
          <cell r="F68" t="str">
            <v>Česká republika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Aqua Marina service s.r.o.</v>
          </cell>
          <cell r="B69">
            <v>27969827</v>
          </cell>
          <cell r="C69" t="str">
            <v>Vřídelní 79/3</v>
          </cell>
          <cell r="D69">
            <v>36001</v>
          </cell>
          <cell r="E69" t="str">
            <v>Karlovy Vary</v>
          </cell>
          <cell r="F69" t="str">
            <v>Česká republika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 t="str">
            <v>AQUA Park Špindlerův Mlýn s.r.o.</v>
          </cell>
          <cell r="B70">
            <v>25963589</v>
          </cell>
          <cell r="C70" t="str">
            <v>Medvědín 300</v>
          </cell>
          <cell r="D70">
            <v>54351</v>
          </cell>
          <cell r="E70" t="str">
            <v>Špindlerův Mlýn</v>
          </cell>
          <cell r="F70" t="str">
            <v>Česká republika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 t="str">
            <v>ARAMIS Praha s.r.o.</v>
          </cell>
          <cell r="B71">
            <v>61063495</v>
          </cell>
          <cell r="C71" t="str">
            <v>Žerotínova 1220/31</v>
          </cell>
          <cell r="D71">
            <v>13000</v>
          </cell>
          <cell r="E71" t="str">
            <v>Praha</v>
          </cell>
          <cell r="F71" t="str">
            <v>Česká republika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 t="str">
            <v>Archibald Inn,a.s.</v>
          </cell>
          <cell r="B72">
            <v>27076725</v>
          </cell>
          <cell r="C72" t="str">
            <v>Žitná 1319/33</v>
          </cell>
          <cell r="D72">
            <v>11000</v>
          </cell>
          <cell r="E72" t="str">
            <v>Praha</v>
          </cell>
          <cell r="F72" t="str">
            <v>Česká republika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 t="str">
            <v>Archibald Net s.r.o.</v>
          </cell>
          <cell r="B73">
            <v>26484901</v>
          </cell>
          <cell r="C73" t="str">
            <v>Žitná 1319/33</v>
          </cell>
          <cell r="D73">
            <v>11000</v>
          </cell>
          <cell r="E73" t="str">
            <v>Praha</v>
          </cell>
          <cell r="F73" t="str">
            <v>Česká republika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 t="str">
            <v>ARIANA, spol. s r.o.</v>
          </cell>
          <cell r="B74">
            <v>47912286</v>
          </cell>
          <cell r="C74" t="str">
            <v>Václavkova 1267/46</v>
          </cell>
          <cell r="D74">
            <v>61500</v>
          </cell>
          <cell r="E74" t="str">
            <v>Brno</v>
          </cell>
          <cell r="F74" t="str">
            <v>Česká republika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 t="str">
            <v>ARISTOKRATY HOTELY s.r.o.</v>
          </cell>
          <cell r="B75">
            <v>25237365</v>
          </cell>
          <cell r="C75" t="str">
            <v>Moravská 2093/2a</v>
          </cell>
          <cell r="D75">
            <v>36001</v>
          </cell>
          <cell r="E75" t="str">
            <v>Karlovy Vary</v>
          </cell>
          <cell r="F75" t="str">
            <v>Česká republika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A76" t="str">
            <v>Around Prague s.r.o.</v>
          </cell>
          <cell r="B76">
            <v>27125238</v>
          </cell>
          <cell r="C76" t="str">
            <v>Charkovská 135/24</v>
          </cell>
          <cell r="D76">
            <v>10100</v>
          </cell>
          <cell r="E76" t="str">
            <v>Praha</v>
          </cell>
          <cell r="F76" t="str">
            <v>Česká republika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 t="str">
            <v>ARTEMISIA, spol. s r.o.</v>
          </cell>
          <cell r="B77">
            <v>25507907</v>
          </cell>
          <cell r="C77" t="str">
            <v>Masarykovo náměstí 229</v>
          </cell>
          <cell r="D77">
            <v>76361</v>
          </cell>
          <cell r="E77" t="str">
            <v>Napajedla</v>
          </cell>
          <cell r="F77" t="str">
            <v>Česká republika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 t="str">
            <v>ARTI s.r.o.</v>
          </cell>
          <cell r="B78">
            <v>25448366</v>
          </cell>
          <cell r="C78" t="str">
            <v>Svornosti 1143/10</v>
          </cell>
          <cell r="D78">
            <v>15000</v>
          </cell>
          <cell r="E78" t="str">
            <v>Praha</v>
          </cell>
          <cell r="F78" t="str">
            <v>Česká republika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 t="str">
            <v>AS - Auto Souček s.r.o.</v>
          </cell>
          <cell r="B79">
            <v>27505855</v>
          </cell>
          <cell r="C79" t="str">
            <v>Královédvorská 505</v>
          </cell>
          <cell r="D79">
            <v>54101</v>
          </cell>
          <cell r="E79" t="str">
            <v>Trutnov</v>
          </cell>
          <cell r="F79" t="str">
            <v>Česká republika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 t="str">
            <v>ATILLA EMPIRE s.r.o.</v>
          </cell>
          <cell r="B80">
            <v>28360532</v>
          </cell>
          <cell r="C80" t="str">
            <v>Budečská 256</v>
          </cell>
          <cell r="D80">
            <v>27203</v>
          </cell>
          <cell r="E80" t="str">
            <v>Kladno</v>
          </cell>
          <cell r="F80" t="str">
            <v>Česká republika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 t="str">
            <v>Atlantika, spol. s r.o.</v>
          </cell>
          <cell r="B81">
            <v>25332040</v>
          </cell>
          <cell r="C81" t="str">
            <v>Běhounská 2/22</v>
          </cell>
          <cell r="D81">
            <v>60200</v>
          </cell>
          <cell r="E81" t="str">
            <v>Brno</v>
          </cell>
          <cell r="F81" t="str">
            <v>Česká republika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 t="str">
            <v>AU INTERNATIONAL s.r.o.</v>
          </cell>
          <cell r="B82">
            <v>25612719</v>
          </cell>
          <cell r="C82" t="str">
            <v>Sulická 618/20</v>
          </cell>
          <cell r="D82">
            <v>14200</v>
          </cell>
          <cell r="E82" t="str">
            <v>Praha</v>
          </cell>
          <cell r="F82" t="str">
            <v>Česká republika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 t="str">
            <v>Aura Aktiv s.r.o.</v>
          </cell>
          <cell r="B83">
            <v>24814474</v>
          </cell>
          <cell r="C83" t="str">
            <v>Široká 117/22</v>
          </cell>
          <cell r="D83">
            <v>11000</v>
          </cell>
          <cell r="E83" t="str">
            <v>Praha</v>
          </cell>
          <cell r="F83" t="str">
            <v>Česká republika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 t="str">
            <v>Austenit, a.s.</v>
          </cell>
          <cell r="B84">
            <v>28969421</v>
          </cell>
          <cell r="C84" t="str">
            <v>Pohořelec 112/24</v>
          </cell>
          <cell r="D84">
            <v>11800</v>
          </cell>
          <cell r="E84" t="str">
            <v>Praha</v>
          </cell>
          <cell r="F84" t="str">
            <v>Česká republika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 t="str">
            <v>AUSTRIA Hotels Betriebs CZ s.r.o.</v>
          </cell>
          <cell r="B85">
            <v>27932524</v>
          </cell>
          <cell r="C85" t="str">
            <v>Králodvorská 652/4</v>
          </cell>
          <cell r="D85">
            <v>11000</v>
          </cell>
          <cell r="E85" t="str">
            <v>Praha</v>
          </cell>
          <cell r="F85" t="str">
            <v>Česká republika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 t="str">
            <v>AUSTRIAN CHAUFFEUR LIMOUSINES, s.r.o.</v>
          </cell>
          <cell r="B86">
            <v>48593788</v>
          </cell>
          <cell r="C86" t="str">
            <v>Dolanská 330/21</v>
          </cell>
          <cell r="D86">
            <v>16100</v>
          </cell>
          <cell r="E86" t="str">
            <v>Praha</v>
          </cell>
          <cell r="F86" t="str">
            <v>Česká republika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 t="str">
            <v>AUTO - HOBBY, spol. s r.o.</v>
          </cell>
          <cell r="B87">
            <v>575631</v>
          </cell>
          <cell r="C87" t="str">
            <v>Palackého 1016/1</v>
          </cell>
          <cell r="D87">
            <v>79001</v>
          </cell>
          <cell r="E87" t="str">
            <v>Jeseník</v>
          </cell>
          <cell r="F87" t="str">
            <v>Česká republika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 t="str">
            <v>AUTO RUDNÁ s.r.o.</v>
          </cell>
          <cell r="B88">
            <v>27406971</v>
          </cell>
          <cell r="C88" t="str">
            <v>č.p. 100</v>
          </cell>
          <cell r="D88">
            <v>25219</v>
          </cell>
          <cell r="E88" t="str">
            <v>Chrášťany</v>
          </cell>
          <cell r="F88" t="str">
            <v>Česká republika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 t="str">
            <v>Autoklub Bohemia Assistance, a.s.</v>
          </cell>
          <cell r="B89">
            <v>61859559</v>
          </cell>
          <cell r="C89" t="str">
            <v>Novodvorská 1010/14</v>
          </cell>
          <cell r="D89">
            <v>14200</v>
          </cell>
          <cell r="E89" t="str">
            <v>Praha</v>
          </cell>
          <cell r="F89" t="str">
            <v>Česká republika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 t="str">
            <v>AVAS spol. s r.o.</v>
          </cell>
          <cell r="B90">
            <v>40524531</v>
          </cell>
          <cell r="C90" t="str">
            <v>Doudlevecká 666/36</v>
          </cell>
          <cell r="D90">
            <v>30100</v>
          </cell>
          <cell r="E90" t="str">
            <v>Plzeň</v>
          </cell>
          <cell r="F90" t="str">
            <v>Česká republika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 t="str">
            <v>AVE a.s.</v>
          </cell>
          <cell r="B91">
            <v>505641</v>
          </cell>
          <cell r="C91" t="str">
            <v>Pod Barvířkou 747/6</v>
          </cell>
          <cell r="D91">
            <v>15000</v>
          </cell>
          <cell r="E91" t="str">
            <v>Praha</v>
          </cell>
          <cell r="F91" t="str">
            <v>Česká republika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 t="str">
            <v>AXIA CK s.r.o.</v>
          </cell>
          <cell r="B92">
            <v>28227123</v>
          </cell>
          <cell r="C92" t="str">
            <v>Cukrovarská 2072/1</v>
          </cell>
          <cell r="D92">
            <v>27601</v>
          </cell>
          <cell r="E92" t="str">
            <v>Mělník</v>
          </cell>
          <cell r="F92" t="str">
            <v>Česká republika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 t="str">
            <v>Ayja s.r.o.</v>
          </cell>
          <cell r="B93">
            <v>3301982</v>
          </cell>
          <cell r="C93" t="str">
            <v>Rodopská 3156/10</v>
          </cell>
          <cell r="D93">
            <v>14300</v>
          </cell>
          <cell r="E93" t="str">
            <v>Praha</v>
          </cell>
          <cell r="F93" t="str">
            <v>Česká republika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 t="str">
            <v>B &amp; B - Palírna "Pod lipou" v.o.s.</v>
          </cell>
          <cell r="B94">
            <v>47987286</v>
          </cell>
          <cell r="C94" t="str">
            <v>Petrovice Ve Slezsku 219</v>
          </cell>
          <cell r="D94" t="str">
            <v>793 84</v>
          </cell>
          <cell r="E94" t="str">
            <v>Janov</v>
          </cell>
          <cell r="F94" t="str">
            <v>Česká republika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 t="str">
            <v>B&amp;T Mohelnice, s.r.o.</v>
          </cell>
          <cell r="B95">
            <v>28584805</v>
          </cell>
          <cell r="C95" t="str">
            <v>Smetanova 913/7</v>
          </cell>
          <cell r="D95">
            <v>78985</v>
          </cell>
          <cell r="E95" t="str">
            <v>Mohelnice</v>
          </cell>
          <cell r="F95" t="str">
            <v>Česká republika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B.H.Centrum a.s.</v>
          </cell>
          <cell r="B96">
            <v>25628771</v>
          </cell>
          <cell r="C96" t="str">
            <v>V celnici 1028/10</v>
          </cell>
          <cell r="D96">
            <v>11000</v>
          </cell>
          <cell r="E96" t="str">
            <v>Praha</v>
          </cell>
          <cell r="F96" t="str">
            <v>Česká republika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 t="str">
            <v>Bačinský Jurij</v>
          </cell>
          <cell r="B97">
            <v>62992783</v>
          </cell>
          <cell r="C97" t="str">
            <v>Holandská 2437</v>
          </cell>
          <cell r="D97">
            <v>27201</v>
          </cell>
          <cell r="E97" t="str">
            <v>Kladno</v>
          </cell>
          <cell r="F97" t="str">
            <v>Česká republika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 t="str">
            <v>Baierová Jarmila, s.r.o.</v>
          </cell>
          <cell r="B98">
            <v>26861470</v>
          </cell>
          <cell r="C98" t="str">
            <v>č.p. 38</v>
          </cell>
          <cell r="D98">
            <v>79391</v>
          </cell>
          <cell r="E98" t="str">
            <v>Úvalno</v>
          </cell>
          <cell r="F98" t="str">
            <v>Česká republika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 t="str">
            <v>BAKAL spol. s r.o.</v>
          </cell>
          <cell r="B99">
            <v>25677136</v>
          </cell>
          <cell r="C99">
            <v>0</v>
          </cell>
          <cell r="D99">
            <v>0</v>
          </cell>
          <cell r="E99">
            <v>0</v>
          </cell>
          <cell r="F99" t="str">
            <v>Česká republika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 t="str">
            <v>Balcar Michal</v>
          </cell>
          <cell r="B100">
            <v>66823935</v>
          </cell>
          <cell r="C100" t="str">
            <v>č.p. 272</v>
          </cell>
          <cell r="D100">
            <v>54221</v>
          </cell>
          <cell r="E100" t="str">
            <v>Pec pod Sněžkou</v>
          </cell>
          <cell r="F100" t="str">
            <v>Česká republika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 t="str">
            <v>BALNEX 1 a.s.</v>
          </cell>
          <cell r="B101">
            <v>139866</v>
          </cell>
          <cell r="C101" t="str">
            <v>Bělocerkevská 1037/38</v>
          </cell>
          <cell r="D101">
            <v>10000</v>
          </cell>
          <cell r="E101" t="str">
            <v>Praha</v>
          </cell>
          <cell r="F101" t="str">
            <v>Česká republika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 t="str">
            <v>Baránek Lukáš, Bc.</v>
          </cell>
          <cell r="B102">
            <v>70292035</v>
          </cell>
          <cell r="C102" t="str">
            <v>Osvobození 343/24</v>
          </cell>
          <cell r="D102">
            <v>69141</v>
          </cell>
          <cell r="E102" t="str">
            <v>Břeclav</v>
          </cell>
          <cell r="F102" t="str">
            <v>Česká republika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 t="str">
            <v>Barcal Roman</v>
          </cell>
          <cell r="B103">
            <v>18364802</v>
          </cell>
          <cell r="C103" t="str">
            <v>Labské nábř. 308/37</v>
          </cell>
          <cell r="D103">
            <v>40502</v>
          </cell>
          <cell r="E103" t="str">
            <v>Děčín</v>
          </cell>
          <cell r="F103" t="str">
            <v>Česká republika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 t="str">
            <v>Bardak Kristina</v>
          </cell>
          <cell r="B104">
            <v>74939378</v>
          </cell>
          <cell r="C104" t="str">
            <v>I. P. Pavlova 74/14</v>
          </cell>
          <cell r="D104">
            <v>36001</v>
          </cell>
          <cell r="E104" t="str">
            <v>Karlovy Vary</v>
          </cell>
          <cell r="F104" t="str">
            <v>Česká republika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 t="str">
            <v>BARSINI, s.r.o.</v>
          </cell>
          <cell r="B105">
            <v>25131117</v>
          </cell>
          <cell r="C105" t="str">
            <v>U zeměpisného ústavu 505/1</v>
          </cell>
          <cell r="D105">
            <v>16000</v>
          </cell>
          <cell r="E105" t="str">
            <v>Praha</v>
          </cell>
          <cell r="F105" t="str">
            <v>Česká republika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 t="str">
            <v>Bárta Petr</v>
          </cell>
          <cell r="B106">
            <v>14545021</v>
          </cell>
          <cell r="C106" t="str">
            <v>Husovo náměstí 1229</v>
          </cell>
          <cell r="D106">
            <v>54901</v>
          </cell>
          <cell r="E106" t="str">
            <v>Nové Město nad Metují</v>
          </cell>
          <cell r="F106" t="str">
            <v>Česká republika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 t="str">
            <v>Bárta Radek</v>
          </cell>
          <cell r="B107">
            <v>67163823</v>
          </cell>
          <cell r="C107" t="str">
            <v>č.p. 300</v>
          </cell>
          <cell r="D107">
            <v>37001</v>
          </cell>
          <cell r="E107" t="str">
            <v>Litvínovice</v>
          </cell>
          <cell r="F107" t="str">
            <v>Česká republika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 t="str">
            <v>BAS SMĚNÁRNA spol. s r.o.</v>
          </cell>
          <cell r="B108">
            <v>27288650</v>
          </cell>
          <cell r="C108" t="str">
            <v>Hradiště 94/14</v>
          </cell>
          <cell r="D108">
            <v>40001</v>
          </cell>
          <cell r="E108" t="str">
            <v>Ústí nad Labem</v>
          </cell>
          <cell r="F108" t="str">
            <v>Česká republika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 t="str">
            <v>Bass 08, s.r.o.</v>
          </cell>
          <cell r="B109">
            <v>28292596</v>
          </cell>
          <cell r="C109" t="str">
            <v>Cacovice 63/2</v>
          </cell>
          <cell r="D109">
            <v>61400</v>
          </cell>
          <cell r="E109" t="str">
            <v>Brno</v>
          </cell>
          <cell r="F109" t="str">
            <v>Česká republika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 t="str">
            <v>BASSET, v.o.s. v likvidaci</v>
          </cell>
          <cell r="B110">
            <v>47782919</v>
          </cell>
          <cell r="C110" t="str">
            <v>Nádražní náměstí 599/53</v>
          </cell>
          <cell r="D110">
            <v>41501</v>
          </cell>
          <cell r="E110" t="str">
            <v>Teplice</v>
          </cell>
          <cell r="F110" t="str">
            <v>Česká republika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 t="str">
            <v>Baštová Romana</v>
          </cell>
          <cell r="B111">
            <v>11441844</v>
          </cell>
          <cell r="C111" t="str">
            <v>Pražská 115</v>
          </cell>
          <cell r="D111">
            <v>40721</v>
          </cell>
          <cell r="E111" t="str">
            <v>Česká Kamenice</v>
          </cell>
          <cell r="F111" t="str">
            <v>Česká republika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 t="str">
            <v>BAT NÁŘADÍ s.r.o.</v>
          </cell>
          <cell r="B112">
            <v>64361161</v>
          </cell>
          <cell r="C112" t="str">
            <v>Fr.Halase 10/6</v>
          </cell>
          <cell r="D112">
            <v>36004</v>
          </cell>
          <cell r="E112" t="str">
            <v>Karlovy Vary</v>
          </cell>
          <cell r="F112" t="str">
            <v>Česká republika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 t="str">
            <v>Bauer Ivo, Ing.</v>
          </cell>
          <cell r="B113">
            <v>41611314</v>
          </cell>
          <cell r="C113" t="str">
            <v>Na Valtické 714/81</v>
          </cell>
          <cell r="D113">
            <v>69141</v>
          </cell>
          <cell r="E113" t="str">
            <v>Břeclav</v>
          </cell>
          <cell r="F113" t="str">
            <v>Česká republika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 t="str">
            <v>Bauer Petr</v>
          </cell>
          <cell r="B114">
            <v>15320278</v>
          </cell>
          <cell r="C114" t="str">
            <v>Kaprova 52/6</v>
          </cell>
          <cell r="D114">
            <v>11000</v>
          </cell>
          <cell r="E114" t="str">
            <v>Praha</v>
          </cell>
          <cell r="F114" t="str">
            <v>Česká republika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BAUFEST s.r.o.</v>
          </cell>
          <cell r="B115">
            <v>28767446</v>
          </cell>
          <cell r="C115" t="str">
            <v>č.p. 7</v>
          </cell>
          <cell r="D115">
            <v>53501</v>
          </cell>
          <cell r="E115" t="str">
            <v>Veselí</v>
          </cell>
          <cell r="F115" t="str">
            <v>Česká republika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 t="str">
            <v>BB Inovation s.r.o.</v>
          </cell>
          <cell r="B116">
            <v>2921596</v>
          </cell>
          <cell r="C116" t="str">
            <v>Mojmírova 1710/15</v>
          </cell>
          <cell r="D116">
            <v>14000</v>
          </cell>
          <cell r="E116" t="str">
            <v>Praha</v>
          </cell>
          <cell r="F116" t="str">
            <v>Česká republika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 t="str">
            <v>BC-IMPEX s.r.o.</v>
          </cell>
          <cell r="B117">
            <v>62967045</v>
          </cell>
          <cell r="C117" t="str">
            <v>Lužná 591/4</v>
          </cell>
          <cell r="D117">
            <v>16000</v>
          </cell>
          <cell r="E117" t="str">
            <v>Praha</v>
          </cell>
          <cell r="F117" t="str">
            <v>Česká republika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 t="str">
            <v>Bednář Josef, Ing.</v>
          </cell>
          <cell r="B118">
            <v>10418504</v>
          </cell>
          <cell r="C118" t="str">
            <v>Čechova 1963</v>
          </cell>
          <cell r="D118">
            <v>43001</v>
          </cell>
          <cell r="E118" t="str">
            <v>Chomutov</v>
          </cell>
          <cell r="F118" t="str">
            <v>Česká republika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 t="str">
            <v>Bell Trade, spol. s r.o.</v>
          </cell>
          <cell r="B119">
            <v>65278895</v>
          </cell>
          <cell r="C119" t="str">
            <v>Kovalovická 421</v>
          </cell>
          <cell r="D119">
            <v>66407</v>
          </cell>
          <cell r="E119" t="str">
            <v>Pozořice</v>
          </cell>
          <cell r="F119" t="str">
            <v>Česká republika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 t="str">
            <v>Benešová Ivana</v>
          </cell>
          <cell r="B120">
            <v>73416169</v>
          </cell>
          <cell r="C120" t="str">
            <v>Pod Hůrkou 568</v>
          </cell>
          <cell r="D120">
            <v>33901</v>
          </cell>
          <cell r="E120" t="str">
            <v>Klatovy</v>
          </cell>
          <cell r="F120" t="str">
            <v>Česká republika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 t="str">
            <v>BERÁNEK Praha, s.r.o.</v>
          </cell>
          <cell r="B121">
            <v>27083063</v>
          </cell>
          <cell r="C121" t="str">
            <v>Nebušická 93</v>
          </cell>
          <cell r="D121">
            <v>16400</v>
          </cell>
          <cell r="E121" t="str">
            <v>Praha</v>
          </cell>
          <cell r="F121" t="str">
            <v>Česká republika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 t="str">
            <v>Bertel Ronald</v>
          </cell>
          <cell r="B122">
            <v>68709200</v>
          </cell>
          <cell r="C122" t="str">
            <v>Bobravská 939</v>
          </cell>
          <cell r="D122">
            <v>66442</v>
          </cell>
          <cell r="E122" t="str">
            <v>Modřice</v>
          </cell>
          <cell r="F122" t="str">
            <v>Česká republika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 t="str">
            <v>Bertiny lázně Třeboň s.r.o.</v>
          </cell>
          <cell r="B123">
            <v>60067837</v>
          </cell>
          <cell r="C123" t="str">
            <v>Tylova 2</v>
          </cell>
          <cell r="D123">
            <v>37901</v>
          </cell>
          <cell r="E123" t="str">
            <v>Třeboň</v>
          </cell>
          <cell r="F123" t="str">
            <v>Česká republika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 t="str">
            <v>bestchange.cz s.r.o.</v>
          </cell>
          <cell r="B124">
            <v>3143392</v>
          </cell>
          <cell r="C124" t="str">
            <v>Selbská 1204/9</v>
          </cell>
          <cell r="D124">
            <v>35201</v>
          </cell>
          <cell r="E124" t="str">
            <v>Aš</v>
          </cell>
          <cell r="F124" t="str">
            <v>Česká republika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A125" t="str">
            <v>Bielik Milan</v>
          </cell>
          <cell r="B125">
            <v>67038816</v>
          </cell>
          <cell r="C125" t="str">
            <v>Čajkovského 597/8</v>
          </cell>
          <cell r="D125">
            <v>58601</v>
          </cell>
          <cell r="E125" t="str">
            <v>Jihlava</v>
          </cell>
          <cell r="F125" t="str">
            <v>Česká republika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 t="str">
            <v>Blooman Reality s.r.o.</v>
          </cell>
          <cell r="B126">
            <v>27898580</v>
          </cell>
          <cell r="C126" t="str">
            <v>Sokolovská 100/94</v>
          </cell>
          <cell r="D126">
            <v>18600</v>
          </cell>
          <cell r="E126" t="str">
            <v>Praha</v>
          </cell>
          <cell r="F126" t="str">
            <v>Česká republika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 t="str">
            <v>Bocan Milan</v>
          </cell>
          <cell r="B127">
            <v>16722507</v>
          </cell>
          <cell r="C127" t="str">
            <v>Lázeňská 20</v>
          </cell>
          <cell r="D127">
            <v>34952</v>
          </cell>
          <cell r="E127" t="str">
            <v>Konstantinovy Lázně</v>
          </cell>
          <cell r="F127" t="str">
            <v>Česká republika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 t="str">
            <v>Bodnár Marian, Bc.</v>
          </cell>
          <cell r="B128">
            <v>87750465</v>
          </cell>
          <cell r="C128" t="str">
            <v>Vaškova 990/5</v>
          </cell>
          <cell r="D128">
            <v>79001</v>
          </cell>
          <cell r="E128" t="str">
            <v>Jeseník</v>
          </cell>
          <cell r="F128" t="str">
            <v>Česká republika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 t="str">
            <v>BOHEMI, spol. s r.o.</v>
          </cell>
          <cell r="B129">
            <v>18630120</v>
          </cell>
          <cell r="C129" t="str">
            <v>Uhříněvská 12</v>
          </cell>
          <cell r="D129">
            <v>25243</v>
          </cell>
          <cell r="E129" t="str">
            <v>Průhonice</v>
          </cell>
          <cell r="F129" t="str">
            <v>Česká republika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 t="str">
            <v>Bohemia - lázně a. s.</v>
          </cell>
          <cell r="B130">
            <v>45357218</v>
          </cell>
          <cell r="C130" t="str">
            <v>Sadová 800/5</v>
          </cell>
          <cell r="D130">
            <v>36001</v>
          </cell>
          <cell r="E130" t="str">
            <v>Karlovy Vary</v>
          </cell>
          <cell r="F130" t="str">
            <v>Česká republika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A131" t="str">
            <v>BOHEMIA CLUB, a.s.</v>
          </cell>
          <cell r="B131">
            <v>28669037</v>
          </cell>
          <cell r="C131" t="str">
            <v>Moskevská 637/6</v>
          </cell>
          <cell r="D131">
            <v>46001</v>
          </cell>
          <cell r="E131" t="str">
            <v>Liberec</v>
          </cell>
          <cell r="F131" t="str">
            <v>Česká republika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 t="str">
            <v>BONISPOL, s.r.o.</v>
          </cell>
          <cell r="B132">
            <v>25857401</v>
          </cell>
          <cell r="C132" t="str">
            <v>Radhošťská 1691</v>
          </cell>
          <cell r="D132">
            <v>75661</v>
          </cell>
          <cell r="E132" t="str">
            <v>Rožnov pod Radhoštěm</v>
          </cell>
          <cell r="F132" t="str">
            <v>Česká republika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 t="str">
            <v>Bonnan Patrik</v>
          </cell>
          <cell r="B133">
            <v>47771674</v>
          </cell>
          <cell r="C133" t="str">
            <v>Havlíčkova 816</v>
          </cell>
          <cell r="D133">
            <v>46851</v>
          </cell>
          <cell r="E133" t="str">
            <v>Smržovka</v>
          </cell>
          <cell r="F133" t="str">
            <v>Česká republika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 t="str">
            <v>BORS Břeclav a.s.</v>
          </cell>
          <cell r="B134">
            <v>49969242</v>
          </cell>
          <cell r="C134" t="str">
            <v>Bratislavská 2284/26</v>
          </cell>
          <cell r="D134">
            <v>69002</v>
          </cell>
          <cell r="E134" t="str">
            <v>Břeclav</v>
          </cell>
          <cell r="F134" t="str">
            <v>Česká republika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A135" t="str">
            <v>Brabec Josef</v>
          </cell>
          <cell r="B135">
            <v>43269265</v>
          </cell>
          <cell r="C135" t="str">
            <v>Jabloňová 214</v>
          </cell>
          <cell r="D135">
            <v>41742</v>
          </cell>
          <cell r="E135" t="str">
            <v>Krupka</v>
          </cell>
          <cell r="F135" t="str">
            <v>Česká republika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 t="str">
            <v>Branžovský Pavel</v>
          </cell>
          <cell r="B136">
            <v>72090871</v>
          </cell>
          <cell r="C136" t="str">
            <v>Mikanova 3251/7</v>
          </cell>
          <cell r="D136">
            <v>10600</v>
          </cell>
          <cell r="E136" t="str">
            <v>Praha</v>
          </cell>
          <cell r="F136" t="str">
            <v>Česká republika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 t="str">
            <v>BRISTA s.r.o.</v>
          </cell>
          <cell r="B137">
            <v>25059611</v>
          </cell>
          <cell r="C137" t="str">
            <v>Na Popelce 215/12</v>
          </cell>
          <cell r="D137">
            <v>15000</v>
          </cell>
          <cell r="E137" t="str">
            <v>Praha</v>
          </cell>
          <cell r="F137" t="str">
            <v>Česká republika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 t="str">
            <v>BRISTOL a.s.</v>
          </cell>
          <cell r="B138">
            <v>49790749</v>
          </cell>
          <cell r="C138" t="str">
            <v>Sadová 2026/19</v>
          </cell>
          <cell r="D138">
            <v>36001</v>
          </cell>
          <cell r="E138" t="str">
            <v>Karlovy Vary</v>
          </cell>
          <cell r="F138" t="str">
            <v>Česká republika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 t="str">
            <v>Brixen a.s.</v>
          </cell>
          <cell r="B139">
            <v>25939963</v>
          </cell>
          <cell r="C139" t="str">
            <v>Havířská 449</v>
          </cell>
          <cell r="D139">
            <v>58001</v>
          </cell>
          <cell r="E139" t="str">
            <v>Havlíčkův Brod</v>
          </cell>
          <cell r="F139" t="str">
            <v>Česká republika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 t="str">
            <v>BRNO INN, a.s.</v>
          </cell>
          <cell r="B140">
            <v>60700238</v>
          </cell>
          <cell r="C140" t="str">
            <v>Křížkovského 496/20</v>
          </cell>
          <cell r="D140">
            <v>60300</v>
          </cell>
          <cell r="E140" t="str">
            <v>Brno</v>
          </cell>
          <cell r="F140" t="str">
            <v>Česká republika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 t="str">
            <v>BROADWAY CHANGE s.r.o.</v>
          </cell>
          <cell r="B141">
            <v>27364861</v>
          </cell>
          <cell r="C141" t="str">
            <v>Vojická 1062/13</v>
          </cell>
          <cell r="D141">
            <v>19300</v>
          </cell>
          <cell r="E141" t="str">
            <v>Praha</v>
          </cell>
          <cell r="F141" t="str">
            <v>Česká republika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 t="str">
            <v>Bronz com s.r.o.</v>
          </cell>
          <cell r="B142">
            <v>28339550</v>
          </cell>
          <cell r="C142" t="str">
            <v>Václavská 184/11</v>
          </cell>
          <cell r="D142">
            <v>60300</v>
          </cell>
          <cell r="E142" t="str">
            <v>Brno</v>
          </cell>
          <cell r="F142" t="str">
            <v>Česká republika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 t="str">
            <v>Brožová Hana, Mgr.</v>
          </cell>
          <cell r="B143">
            <v>76578097</v>
          </cell>
          <cell r="C143" t="str">
            <v>Karlštejnská 1376</v>
          </cell>
          <cell r="D143">
            <v>25228</v>
          </cell>
          <cell r="E143" t="str">
            <v>Černošice</v>
          </cell>
          <cell r="F143" t="str">
            <v>Česká republika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 t="str">
            <v>Brychta Tomáš, Ing.</v>
          </cell>
          <cell r="B144">
            <v>15279111</v>
          </cell>
          <cell r="C144" t="str">
            <v>Nad lávkou 700/16</v>
          </cell>
          <cell r="D144">
            <v>16000</v>
          </cell>
          <cell r="E144" t="str">
            <v>Praha</v>
          </cell>
          <cell r="F144" t="str">
            <v>Česká republika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A145" t="str">
            <v>BRZEK, spol. s r.o.</v>
          </cell>
          <cell r="B145">
            <v>48907405</v>
          </cell>
          <cell r="C145" t="str">
            <v>Hradecká 228</v>
          </cell>
          <cell r="D145">
            <v>58856</v>
          </cell>
          <cell r="E145" t="str">
            <v>Telč</v>
          </cell>
          <cell r="F145" t="str">
            <v>Česká republika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 t="str">
            <v>Břeclavská směnárna s.r.o.</v>
          </cell>
          <cell r="B146">
            <v>29309956</v>
          </cell>
          <cell r="C146" t="str">
            <v>17. listopadu 470/11</v>
          </cell>
          <cell r="D146">
            <v>69002</v>
          </cell>
          <cell r="E146" t="str">
            <v>Břeclav</v>
          </cell>
          <cell r="F146" t="str">
            <v>Česká republika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 t="str">
            <v>Buchar Štěpán</v>
          </cell>
          <cell r="B147">
            <v>64237516</v>
          </cell>
          <cell r="C147" t="str">
            <v>č.p. 239</v>
          </cell>
          <cell r="D147">
            <v>51243</v>
          </cell>
          <cell r="E147" t="str">
            <v>Jablonec nad Jizerou</v>
          </cell>
          <cell r="F147" t="str">
            <v>Česká republika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 t="str">
            <v>Bui Anh Tung</v>
          </cell>
          <cell r="B148">
            <v>63505495</v>
          </cell>
          <cell r="C148" t="str">
            <v>Svobody 548/14</v>
          </cell>
          <cell r="D148">
            <v>35002</v>
          </cell>
          <cell r="E148" t="str">
            <v>Cheb</v>
          </cell>
          <cell r="F148" t="str">
            <v>Česká republika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A149" t="str">
            <v>Bui Dinh Son</v>
          </cell>
          <cell r="B149">
            <v>49528653</v>
          </cell>
          <cell r="C149" t="str">
            <v>Hrnčířská 2150/9</v>
          </cell>
          <cell r="D149">
            <v>35002</v>
          </cell>
          <cell r="E149" t="str">
            <v>Cheb</v>
          </cell>
          <cell r="F149" t="str">
            <v>Česká republika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A150" t="str">
            <v>Bui Minh Duc</v>
          </cell>
          <cell r="B150">
            <v>64368777</v>
          </cell>
          <cell r="C150" t="str">
            <v>Šikmá 192</v>
          </cell>
          <cell r="D150">
            <v>36018</v>
          </cell>
          <cell r="E150" t="str">
            <v>Karlovy Vary</v>
          </cell>
          <cell r="F150" t="str">
            <v>Česká republika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 t="str">
            <v>Bui Quang Hieu</v>
          </cell>
          <cell r="B151">
            <v>48306037</v>
          </cell>
          <cell r="C151" t="str">
            <v>Keplerova 697/10</v>
          </cell>
          <cell r="D151">
            <v>40007</v>
          </cell>
          <cell r="E151" t="str">
            <v>Ústí nad Labem</v>
          </cell>
          <cell r="F151" t="str">
            <v>Česká republika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 t="str">
            <v>Buryška Milan</v>
          </cell>
          <cell r="B152">
            <v>49375474</v>
          </cell>
          <cell r="C152" t="str">
            <v>Doksanská 57/2</v>
          </cell>
          <cell r="D152">
            <v>18400</v>
          </cell>
          <cell r="E152" t="str">
            <v>Praha</v>
          </cell>
          <cell r="F152" t="str">
            <v>Česká republika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 t="str">
            <v>Business &amp; Legal Services s.r.o.</v>
          </cell>
          <cell r="B153">
            <v>28363752</v>
          </cell>
          <cell r="C153" t="str">
            <v>Formánkova 1654/6</v>
          </cell>
          <cell r="D153">
            <v>18200</v>
          </cell>
          <cell r="E153" t="str">
            <v>Praha</v>
          </cell>
          <cell r="F153" t="str">
            <v>Česká republika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 t="str">
            <v>Búšová Jana</v>
          </cell>
          <cell r="B154">
            <v>63223759</v>
          </cell>
          <cell r="C154" t="str">
            <v>nám. Svornosti 527</v>
          </cell>
          <cell r="D154">
            <v>54224</v>
          </cell>
          <cell r="E154" t="str">
            <v>Svoboda nad Úpou</v>
          </cell>
          <cell r="F154" t="str">
            <v>Česká republika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 t="str">
            <v>C.B. gastro s.r.o.</v>
          </cell>
          <cell r="B155">
            <v>26396106</v>
          </cell>
          <cell r="C155" t="str">
            <v>Staré Sedliště 83</v>
          </cell>
          <cell r="D155">
            <v>34701</v>
          </cell>
          <cell r="E155" t="str">
            <v>Va</v>
          </cell>
          <cell r="F155" t="str">
            <v>Česká republika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 t="str">
            <v>CA Finance s.r.o.</v>
          </cell>
          <cell r="B156">
            <v>24703087</v>
          </cell>
          <cell r="C156" t="str">
            <v>Rejskova 948/5</v>
          </cell>
          <cell r="D156">
            <v>12000</v>
          </cell>
          <cell r="E156" t="str">
            <v>Praha</v>
          </cell>
          <cell r="F156" t="str">
            <v>Česká republika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 t="str">
            <v>CA HAPPY TOUR, s.r.o.</v>
          </cell>
          <cell r="B157">
            <v>25420402</v>
          </cell>
          <cell r="C157" t="str">
            <v>Liberecká 66</v>
          </cell>
          <cell r="D157">
            <v>47301</v>
          </cell>
          <cell r="E157" t="str">
            <v>Nový Bor</v>
          </cell>
          <cell r="F157" t="str">
            <v>Česká republika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 t="str">
            <v>Cacek Ladislav</v>
          </cell>
          <cell r="B158">
            <v>13554441</v>
          </cell>
          <cell r="C158" t="str">
            <v>č.p. 276</v>
          </cell>
          <cell r="D158">
            <v>56993</v>
          </cell>
          <cell r="E158" t="str">
            <v>Korouhev</v>
          </cell>
          <cell r="F158" t="str">
            <v>Česká republika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 t="str">
            <v>CALTA, spol. s r.o.</v>
          </cell>
          <cell r="B159">
            <v>25000578</v>
          </cell>
          <cell r="C159" t="str">
            <v>5. května 3065</v>
          </cell>
          <cell r="D159">
            <v>40747</v>
          </cell>
          <cell r="E159" t="str">
            <v>Varnsdorf</v>
          </cell>
          <cell r="F159" t="str">
            <v>Česká republika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 t="str">
            <v>CASANIKOL, s.r.o.</v>
          </cell>
          <cell r="B160">
            <v>26941783</v>
          </cell>
          <cell r="C160" t="str">
            <v>Thunovská 179/12</v>
          </cell>
          <cell r="D160">
            <v>11800</v>
          </cell>
          <cell r="E160" t="str">
            <v>Praha</v>
          </cell>
          <cell r="F160" t="str">
            <v>Česká republika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 t="str">
            <v>CASH POINT a.s.</v>
          </cell>
          <cell r="B161">
            <v>25574205</v>
          </cell>
          <cell r="C161" t="str">
            <v>Václavské náměstí 846/1</v>
          </cell>
          <cell r="D161">
            <v>11000</v>
          </cell>
          <cell r="E161" t="str">
            <v>Praha</v>
          </cell>
          <cell r="F161" t="str">
            <v>Česká republika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 t="str">
            <v>CASINO KARTÁČ Group a.s.</v>
          </cell>
          <cell r="B162">
            <v>25899848</v>
          </cell>
          <cell r="C162" t="str">
            <v>Slévárenská 400/5</v>
          </cell>
          <cell r="D162">
            <v>70900</v>
          </cell>
          <cell r="E162" t="str">
            <v>Ostrava</v>
          </cell>
          <cell r="F162" t="str">
            <v>Česká republika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 t="str">
            <v>Cazeles, s.r.o.</v>
          </cell>
          <cell r="B163">
            <v>24763799</v>
          </cell>
          <cell r="C163" t="str">
            <v>Ve Smečkách 588/12</v>
          </cell>
          <cell r="D163">
            <v>11000</v>
          </cell>
          <cell r="E163" t="str">
            <v>Praha</v>
          </cell>
          <cell r="F163" t="str">
            <v>Česká republika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 t="str">
            <v>CDS s.r.o. Náchod</v>
          </cell>
          <cell r="B164">
            <v>60110244</v>
          </cell>
          <cell r="C164" t="str">
            <v>Kladská 286</v>
          </cell>
          <cell r="D164">
            <v>54701</v>
          </cell>
          <cell r="E164" t="str">
            <v>Náchod</v>
          </cell>
          <cell r="F164" t="str">
            <v>Česká republika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A165" t="str">
            <v>Center k.s.</v>
          </cell>
          <cell r="B165">
            <v>49709674</v>
          </cell>
          <cell r="C165" t="str">
            <v>Rytířská 404/12</v>
          </cell>
          <cell r="D165">
            <v>11000</v>
          </cell>
          <cell r="E165" t="str">
            <v>Praha</v>
          </cell>
          <cell r="F165" t="str">
            <v>Česká republika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A166" t="str">
            <v>CENTRIO s.r.o.</v>
          </cell>
          <cell r="B166">
            <v>27258769</v>
          </cell>
          <cell r="C166" t="str">
            <v>K Jižnímu Městu 97</v>
          </cell>
          <cell r="D166">
            <v>14900</v>
          </cell>
          <cell r="E166" t="str">
            <v>Praha</v>
          </cell>
          <cell r="F166" t="str">
            <v>Česká republika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A167" t="str">
            <v>CENTRUM BABYLON, a.s.</v>
          </cell>
          <cell r="B167">
            <v>25022962</v>
          </cell>
          <cell r="C167" t="str">
            <v>Nitranská 415/1</v>
          </cell>
          <cell r="D167">
            <v>46007</v>
          </cell>
          <cell r="E167" t="str">
            <v>Liberec</v>
          </cell>
          <cell r="F167" t="str">
            <v>Česká republika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A168" t="str">
            <v>Centrum Čertousy s.r.o.</v>
          </cell>
          <cell r="B168">
            <v>25692054</v>
          </cell>
          <cell r="C168" t="str">
            <v>Bártlova 35/10</v>
          </cell>
          <cell r="D168">
            <v>19300</v>
          </cell>
          <cell r="E168" t="str">
            <v>Praha</v>
          </cell>
          <cell r="F168" t="str">
            <v>Česká republika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A169" t="str">
            <v>Cestovní kancelář - směnárna, spol. s r.o.</v>
          </cell>
          <cell r="B169">
            <v>63995425</v>
          </cell>
          <cell r="C169" t="str">
            <v>Celetná 602/3</v>
          </cell>
          <cell r="D169">
            <v>11000</v>
          </cell>
          <cell r="E169" t="str">
            <v>Praha</v>
          </cell>
          <cell r="F169" t="str">
            <v>Česká republika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A170" t="str">
            <v>Cestovní kancelář ALLVATOURS spol. s r.o.</v>
          </cell>
          <cell r="B170">
            <v>49702688</v>
          </cell>
          <cell r="C170" t="str">
            <v>Hořejší Nábř.</v>
          </cell>
          <cell r="D170">
            <v>15000</v>
          </cell>
          <cell r="E170" t="str">
            <v>Praha 5</v>
          </cell>
          <cell r="F170" t="str">
            <v>Česká republika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A171" t="str">
            <v>Cicová Helena</v>
          </cell>
          <cell r="B171">
            <v>75250314</v>
          </cell>
          <cell r="C171" t="str">
            <v>Čiklova 637/13</v>
          </cell>
          <cell r="D171">
            <v>12800</v>
          </cell>
          <cell r="E171" t="str">
            <v>Praha</v>
          </cell>
          <cell r="F171" t="str">
            <v>Česká republika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A172" t="str">
            <v>Cinolter Martin, Ing.</v>
          </cell>
          <cell r="B172">
            <v>41760166</v>
          </cell>
          <cell r="C172" t="str">
            <v>Šumavská 991/31</v>
          </cell>
          <cell r="D172">
            <v>12000</v>
          </cell>
          <cell r="E172" t="str">
            <v>Praha</v>
          </cell>
          <cell r="F172" t="str">
            <v>Česká republika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A173" t="str">
            <v>CITY CENTRAL s.r.o.</v>
          </cell>
          <cell r="B173">
            <v>27584453</v>
          </cell>
          <cell r="C173" t="str">
            <v>Sokolská 1492/21</v>
          </cell>
          <cell r="D173">
            <v>12000</v>
          </cell>
          <cell r="E173" t="str">
            <v>Praha</v>
          </cell>
          <cell r="F173" t="str">
            <v>Česká republika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A174" t="str">
            <v>CITY CENTRE s.r.o.</v>
          </cell>
          <cell r="B174">
            <v>26155451</v>
          </cell>
          <cell r="C174" t="str">
            <v>Revoluční 1080/2</v>
          </cell>
          <cell r="D174">
            <v>11000</v>
          </cell>
          <cell r="E174" t="str">
            <v>Praha</v>
          </cell>
          <cell r="F174" t="str">
            <v>Česká republika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A175" t="str">
            <v>CITY CLUB PRAGUE, s.r.o.</v>
          </cell>
          <cell r="B175">
            <v>25672941</v>
          </cell>
          <cell r="C175" t="str">
            <v>Sokolská 1884/10</v>
          </cell>
          <cell r="D175">
            <v>12000</v>
          </cell>
          <cell r="E175" t="str">
            <v>Praha</v>
          </cell>
          <cell r="F175" t="str">
            <v>Česká republika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A176" t="str">
            <v>CITY CHANGE, s.r.o.</v>
          </cell>
          <cell r="B176">
            <v>26476312</v>
          </cell>
          <cell r="C176" t="str">
            <v>Mirovická 1094/30</v>
          </cell>
          <cell r="D176">
            <v>18200</v>
          </cell>
          <cell r="E176" t="str">
            <v>Praha</v>
          </cell>
          <cell r="F176" t="str">
            <v>Česká republika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A177" t="str">
            <v>City NetWork s.r.o.</v>
          </cell>
          <cell r="B177">
            <v>24682551</v>
          </cell>
          <cell r="C177" t="str">
            <v>Revoluční 1081/4</v>
          </cell>
          <cell r="D177">
            <v>11000</v>
          </cell>
          <cell r="E177" t="str">
            <v>Praha</v>
          </cell>
          <cell r="F177" t="str">
            <v>Česká republika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A178" t="str">
            <v>CITY-INN s.r.o.</v>
          </cell>
          <cell r="B178">
            <v>25608533</v>
          </cell>
          <cell r="C178" t="str">
            <v>Hybernská 1014/13</v>
          </cell>
          <cell r="D178">
            <v>11000</v>
          </cell>
          <cell r="E178" t="str">
            <v>Praha</v>
          </cell>
          <cell r="F178" t="str">
            <v>Česká republika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A179" t="str">
            <v>CK - Valaška spol. s r.o.</v>
          </cell>
          <cell r="B179">
            <v>46580051</v>
          </cell>
          <cell r="C179" t="str">
            <v>č.p. 184</v>
          </cell>
          <cell r="D179">
            <v>75625</v>
          </cell>
          <cell r="E179" t="str">
            <v>Růžďka</v>
          </cell>
          <cell r="F179" t="str">
            <v>Česká republika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A180" t="str">
            <v>CK ALEX, s.r.o.</v>
          </cell>
          <cell r="B180">
            <v>25027913</v>
          </cell>
          <cell r="C180" t="str">
            <v>nám. Dr. E. Beneše 3/4</v>
          </cell>
          <cell r="D180">
            <v>46001</v>
          </cell>
          <cell r="E180" t="str">
            <v>Liberec</v>
          </cell>
          <cell r="F180" t="str">
            <v>Česká republika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A181" t="str">
            <v>CK KARAVAN, s.r.o.</v>
          </cell>
          <cell r="B181">
            <v>41325028</v>
          </cell>
          <cell r="C181" t="str">
            <v>Moskevská 637/6</v>
          </cell>
          <cell r="D181">
            <v>46001</v>
          </cell>
          <cell r="E181" t="str">
            <v>Liberec</v>
          </cell>
          <cell r="F181" t="str">
            <v>Česká republika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 t="str">
            <v>CK MÁJ spol. s r.o.</v>
          </cell>
          <cell r="B182">
            <v>48205133</v>
          </cell>
          <cell r="C182" t="str">
            <v>V.Volfa 1378/19</v>
          </cell>
          <cell r="D182">
            <v>37005</v>
          </cell>
          <cell r="E182" t="str">
            <v>České Budějovice</v>
          </cell>
          <cell r="F182" t="str">
            <v>Česká republika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A183" t="str">
            <v>CK MERLIN,spol. s r.o.</v>
          </cell>
          <cell r="B183">
            <v>25347501</v>
          </cell>
          <cell r="C183" t="str">
            <v>Kostelní náměstí 2</v>
          </cell>
          <cell r="D183">
            <v>69201</v>
          </cell>
          <cell r="E183" t="str">
            <v>Mikulov Na Moravě</v>
          </cell>
          <cell r="F183" t="str">
            <v>Česká republika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 t="str">
            <v>CK MIRA spol. s r.o.</v>
          </cell>
          <cell r="B184">
            <v>49618857</v>
          </cell>
          <cell r="C184" t="str">
            <v>Mělnická 582/13</v>
          </cell>
          <cell r="D184">
            <v>15000</v>
          </cell>
          <cell r="E184" t="str">
            <v>Praha</v>
          </cell>
          <cell r="F184" t="str">
            <v>Česká republika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A185" t="str">
            <v>CK SBV s.r.o.</v>
          </cell>
          <cell r="B185">
            <v>25039938</v>
          </cell>
          <cell r="C185" t="str">
            <v>Sokolská 271/6</v>
          </cell>
          <cell r="D185">
            <v>47001</v>
          </cell>
          <cell r="E185" t="str">
            <v>Česká Lípa</v>
          </cell>
          <cell r="F185" t="str">
            <v>Česká republika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 t="str">
            <v>CK SPECIAL s.r.o.</v>
          </cell>
          <cell r="B186">
            <v>25423657</v>
          </cell>
          <cell r="C186" t="str">
            <v>Vaníčkova 922/7</v>
          </cell>
          <cell r="D186">
            <v>40001</v>
          </cell>
          <cell r="E186" t="str">
            <v>Ústí nad Labem</v>
          </cell>
          <cell r="F186" t="str">
            <v>Česká republika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A187" t="str">
            <v>CK Teplická rekrea, s.r.o.</v>
          </cell>
          <cell r="B187">
            <v>25420950</v>
          </cell>
          <cell r="C187" t="str">
            <v>Masarykova třída 400/15</v>
          </cell>
          <cell r="D187">
            <v>41501</v>
          </cell>
          <cell r="E187" t="str">
            <v>Teplice</v>
          </cell>
          <cell r="F187" t="str">
            <v>Česká republika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A188" t="str">
            <v>Clear Marketing, v.o.s.</v>
          </cell>
          <cell r="B188">
            <v>25919636</v>
          </cell>
          <cell r="C188" t="str">
            <v>Na hroudě 148/29</v>
          </cell>
          <cell r="D188">
            <v>10000</v>
          </cell>
          <cell r="E188" t="str">
            <v>Praha</v>
          </cell>
          <cell r="F188" t="str">
            <v>Česká republika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A189" t="str">
            <v>Clipboard s.r.o. v likvidaci</v>
          </cell>
          <cell r="B189">
            <v>27838005</v>
          </cell>
          <cell r="C189" t="str">
            <v>Přední Labská 47</v>
          </cell>
          <cell r="D189">
            <v>54351</v>
          </cell>
          <cell r="E189" t="str">
            <v>Špindlerův Mlýn</v>
          </cell>
          <cell r="F189" t="str">
            <v>Česká republika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A190" t="str">
            <v>CLUB HOTEL PRAHA-Průhonice, spol. s.r.o.</v>
          </cell>
          <cell r="B190">
            <v>26686031</v>
          </cell>
          <cell r="C190" t="str">
            <v>U motelu 400</v>
          </cell>
          <cell r="D190">
            <v>25243</v>
          </cell>
          <cell r="E190" t="str">
            <v>Průhonice</v>
          </cell>
          <cell r="F190" t="str">
            <v>Česká republika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A191" t="str">
            <v>CLUBTOUR GROUP s.r.o.</v>
          </cell>
          <cell r="B191">
            <v>25155091</v>
          </cell>
          <cell r="C191" t="str">
            <v>Hroznová 52/9</v>
          </cell>
          <cell r="D191">
            <v>37001</v>
          </cell>
          <cell r="E191" t="str">
            <v>České Budějovice</v>
          </cell>
          <cell r="F191" t="str">
            <v>Česká republika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A192" t="str">
            <v>CODAN AGENTURA spol. s r.o.</v>
          </cell>
          <cell r="B192">
            <v>25108051</v>
          </cell>
          <cell r="C192" t="str">
            <v>Zlatnická 1582/10</v>
          </cell>
          <cell r="D192">
            <v>11000</v>
          </cell>
          <cell r="E192" t="str">
            <v>Praha</v>
          </cell>
          <cell r="F192" t="str">
            <v>Česká republika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A193" t="str">
            <v>Colda Lucian</v>
          </cell>
          <cell r="B193">
            <v>66440017</v>
          </cell>
          <cell r="C193" t="str">
            <v>Větrná 283</v>
          </cell>
          <cell r="D193">
            <v>41119</v>
          </cell>
          <cell r="E193" t="str">
            <v>Mšené-lázně</v>
          </cell>
          <cell r="F193" t="str">
            <v>Česká republika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A194" t="str">
            <v>COMFI, s.r.o.</v>
          </cell>
          <cell r="B194">
            <v>25725351</v>
          </cell>
          <cell r="C194" t="str">
            <v>Na Kopečku 595/23</v>
          </cell>
          <cell r="D194">
            <v>29001</v>
          </cell>
          <cell r="E194" t="str">
            <v>Poděbrady</v>
          </cell>
          <cell r="F194" t="str">
            <v>Česká republika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A195" t="str">
            <v>Comfort servis AB, s.r.o.</v>
          </cell>
          <cell r="B195">
            <v>63908182</v>
          </cell>
          <cell r="C195" t="str">
            <v>Na Planýrce 250</v>
          </cell>
          <cell r="D195">
            <v>37382</v>
          </cell>
          <cell r="E195" t="str">
            <v>Boršov nad Vltavou</v>
          </cell>
          <cell r="F195" t="str">
            <v>Česká republika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A196" t="str">
            <v>ComHotel s.r.o.</v>
          </cell>
          <cell r="B196">
            <v>26495589</v>
          </cell>
          <cell r="C196" t="str">
            <v>Staré náměstí 14/8</v>
          </cell>
          <cell r="D196">
            <v>16100</v>
          </cell>
          <cell r="E196" t="str">
            <v>Praha</v>
          </cell>
          <cell r="F196" t="str">
            <v>Česká republika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A197" t="str">
            <v>Commodimex s.r.o.</v>
          </cell>
          <cell r="B197" t="str">
            <v>03916871</v>
          </cell>
          <cell r="C197" t="str">
            <v>Kaprova 42/14</v>
          </cell>
          <cell r="D197" t="str">
            <v>110 00</v>
          </cell>
          <cell r="E197" t="str">
            <v>Praha 1</v>
          </cell>
          <cell r="F197" t="str">
            <v>Česká republika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A198" t="str">
            <v>CONCORDE CZ s.r.o.</v>
          </cell>
          <cell r="B198">
            <v>24817074</v>
          </cell>
          <cell r="C198" t="str">
            <v>Konviktská 263/5</v>
          </cell>
          <cell r="D198">
            <v>11000</v>
          </cell>
          <cell r="E198" t="str">
            <v>Praha</v>
          </cell>
          <cell r="F198" t="str">
            <v>Česká republika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A199" t="str">
            <v>CONSULTOUR s.r.o.</v>
          </cell>
          <cell r="B199">
            <v>25959832</v>
          </cell>
          <cell r="C199" t="str">
            <v>Vinohradská 1595/31</v>
          </cell>
          <cell r="D199">
            <v>12000</v>
          </cell>
          <cell r="E199" t="str">
            <v>Praha</v>
          </cell>
          <cell r="F199" t="str">
            <v>Česká republika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A200" t="str">
            <v>Corall Commerce International s.r.o.</v>
          </cell>
          <cell r="B200">
            <v>49242211</v>
          </cell>
          <cell r="C200" t="str">
            <v>Na Neklance 805/8</v>
          </cell>
          <cell r="D200">
            <v>15000</v>
          </cell>
          <cell r="E200" t="str">
            <v>Praha</v>
          </cell>
          <cell r="F200" t="str">
            <v>Česká republika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A201" t="str">
            <v>CORAX spol. s r.o.</v>
          </cell>
          <cell r="B201">
            <v>60837152</v>
          </cell>
          <cell r="C201" t="str">
            <v>Mládežnická 1948/1</v>
          </cell>
          <cell r="D201">
            <v>37316</v>
          </cell>
          <cell r="E201" t="str">
            <v>Dobrá Voda u Českých Budějovic</v>
          </cell>
          <cell r="F201" t="str">
            <v>Česká republika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A202" t="str">
            <v>CP Castle Prague s.r.o.</v>
          </cell>
          <cell r="B202">
            <v>27400930</v>
          </cell>
          <cell r="C202" t="str">
            <v>Ostrovní 126/30</v>
          </cell>
          <cell r="D202">
            <v>11000</v>
          </cell>
          <cell r="E202" t="str">
            <v>Praha</v>
          </cell>
          <cell r="F202" t="str">
            <v>Česká republika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A203" t="str">
            <v>CP-service, a. s.</v>
          </cell>
          <cell r="B203">
            <v>64361497</v>
          </cell>
          <cell r="C203" t="str">
            <v>Nám. Republiky 30</v>
          </cell>
          <cell r="D203">
            <v>30114</v>
          </cell>
          <cell r="E203" t="str">
            <v>Plzeň</v>
          </cell>
          <cell r="F203" t="str">
            <v>Česká republika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A204" t="str">
            <v>CRISTAL PALACE a. s.</v>
          </cell>
          <cell r="B204">
            <v>45359172</v>
          </cell>
          <cell r="C204" t="str">
            <v>Hlavní 61</v>
          </cell>
          <cell r="D204">
            <v>35301</v>
          </cell>
          <cell r="E204" t="str">
            <v>Mariánské Lázně</v>
          </cell>
          <cell r="F204" t="str">
            <v>Česká republika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A205" t="str">
            <v>CTI SERVICE Prague s.r.o.</v>
          </cell>
          <cell r="B205">
            <v>27915727</v>
          </cell>
          <cell r="C205" t="str">
            <v>Pobřežní 370/4</v>
          </cell>
          <cell r="D205">
            <v>18600</v>
          </cell>
          <cell r="E205" t="str">
            <v>Praha</v>
          </cell>
          <cell r="F205" t="str">
            <v>Česká republika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A206" t="str">
            <v>CUP VITAL s.r.o.</v>
          </cell>
          <cell r="B206">
            <v>25244621</v>
          </cell>
          <cell r="C206" t="str">
            <v>Masarykova 626/1</v>
          </cell>
          <cell r="D206">
            <v>35301</v>
          </cell>
          <cell r="E206" t="str">
            <v>Mariánské Lázně</v>
          </cell>
          <cell r="F206" t="str">
            <v>Česká republika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A207" t="str">
            <v>CV KREDIT, a.s.</v>
          </cell>
          <cell r="B207">
            <v>25039881</v>
          </cell>
          <cell r="C207" t="str">
            <v>Kostnická 4797</v>
          </cell>
          <cell r="D207">
            <v>43003</v>
          </cell>
          <cell r="E207" t="str">
            <v>Chomutov</v>
          </cell>
          <cell r="F207" t="str">
            <v>Česká republika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A208" t="str">
            <v>CYRRUS FX, a. s.</v>
          </cell>
          <cell r="B208">
            <v>28880293</v>
          </cell>
          <cell r="C208" t="str">
            <v>Na Perštýně 342/1</v>
          </cell>
          <cell r="D208">
            <v>11000</v>
          </cell>
          <cell r="E208" t="str">
            <v>Praha</v>
          </cell>
          <cell r="F208" t="str">
            <v>Česká republika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A209" t="str">
            <v>cz Immobilien s.r.o.</v>
          </cell>
          <cell r="B209">
            <v>26104563</v>
          </cell>
          <cell r="C209" t="str">
            <v>Lannova tř. 206/14</v>
          </cell>
          <cell r="D209">
            <v>37001</v>
          </cell>
          <cell r="E209" t="str">
            <v>České Budějovice</v>
          </cell>
          <cell r="F209" t="str">
            <v>Česká republika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A210" t="str">
            <v>CZECH ACCOMMODATION SERVICE, s.r.o.</v>
          </cell>
          <cell r="B210">
            <v>25718291</v>
          </cell>
          <cell r="C210" t="str">
            <v>Elišky Peškové 197/11</v>
          </cell>
          <cell r="D210">
            <v>15000</v>
          </cell>
          <cell r="E210" t="str">
            <v>Praha</v>
          </cell>
          <cell r="F210" t="str">
            <v>Česká republika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A211" t="str">
            <v>Czech Cash Exchanging s. r. o.</v>
          </cell>
          <cell r="B211">
            <v>2244284</v>
          </cell>
          <cell r="C211" t="str">
            <v>Dělnická 1067/65</v>
          </cell>
          <cell r="D211">
            <v>17000</v>
          </cell>
          <cell r="E211" t="str">
            <v>Praha</v>
          </cell>
          <cell r="F211" t="str">
            <v>Česká republika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A212" t="str">
            <v>Czech Casinos a.s.</v>
          </cell>
          <cell r="B212">
            <v>661988</v>
          </cell>
          <cell r="C212" t="str">
            <v>Opletalova 1015/55</v>
          </cell>
          <cell r="D212">
            <v>11000</v>
          </cell>
          <cell r="E212" t="str">
            <v>Praha</v>
          </cell>
          <cell r="F212" t="str">
            <v>Česká republika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A213" t="str">
            <v>CZECH CRYSTAL - MÍŠEŇSKÁ s.r.o.</v>
          </cell>
          <cell r="B213">
            <v>25718118</v>
          </cell>
          <cell r="C213" t="str">
            <v>Celetná 567/30</v>
          </cell>
          <cell r="D213">
            <v>11000</v>
          </cell>
          <cell r="E213" t="str">
            <v>Praha</v>
          </cell>
          <cell r="F213" t="str">
            <v>Česká republika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A214" t="str">
            <v>Czech Exchange, s.r.o.</v>
          </cell>
          <cell r="B214">
            <v>27132056</v>
          </cell>
          <cell r="C214" t="str">
            <v>Revoluční 1003/3</v>
          </cell>
          <cell r="D214">
            <v>11000</v>
          </cell>
          <cell r="E214" t="str">
            <v>Praha</v>
          </cell>
          <cell r="F214" t="str">
            <v>Česká republika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A215" t="str">
            <v>CZECH INTERNATIONAL, a.s.</v>
          </cell>
          <cell r="B215">
            <v>26870142</v>
          </cell>
          <cell r="C215" t="str">
            <v>U Pošty 375/2</v>
          </cell>
          <cell r="D215">
            <v>73564</v>
          </cell>
          <cell r="E215" t="str">
            <v>Havířov</v>
          </cell>
          <cell r="F215" t="str">
            <v>Česká republika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A216" t="str">
            <v>CZECH REGION s.r.o.</v>
          </cell>
          <cell r="B216">
            <v>25339826</v>
          </cell>
          <cell r="C216" t="str">
            <v>Chvalovice 34</v>
          </cell>
          <cell r="D216">
            <v>67123</v>
          </cell>
          <cell r="E216" t="str">
            <v>Znojmo</v>
          </cell>
          <cell r="F216" t="str">
            <v>Česká republika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A217" t="str">
            <v>Czechromanna s.r.o.</v>
          </cell>
          <cell r="B217">
            <v>26514966</v>
          </cell>
          <cell r="C217" t="str">
            <v>Lucemburská 1670/43</v>
          </cell>
          <cell r="D217">
            <v>13000</v>
          </cell>
          <cell r="E217" t="str">
            <v>Praha</v>
          </cell>
          <cell r="F217" t="str">
            <v>Česká republika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A218" t="str">
            <v>CZ-FACI PRAG s.r.o.</v>
          </cell>
          <cell r="B218">
            <v>25711911</v>
          </cell>
          <cell r="C218" t="str">
            <v>Štěpánská 626/63</v>
          </cell>
          <cell r="D218">
            <v>11000</v>
          </cell>
          <cell r="E218" t="str">
            <v>Praha</v>
          </cell>
          <cell r="F218" t="str">
            <v>Česká republika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A219" t="str">
            <v>Čedok a.s.</v>
          </cell>
          <cell r="B219">
            <v>60192755</v>
          </cell>
          <cell r="C219" t="str">
            <v>Na příkopě 857/18</v>
          </cell>
          <cell r="D219">
            <v>11000</v>
          </cell>
          <cell r="E219" t="str">
            <v>Praha</v>
          </cell>
          <cell r="F219" t="str">
            <v>Česká republika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A220" t="str">
            <v>Čechová Hana</v>
          </cell>
          <cell r="B220">
            <v>43220215</v>
          </cell>
          <cell r="C220" t="str">
            <v>Novoveská 520/31</v>
          </cell>
          <cell r="D220">
            <v>40003</v>
          </cell>
          <cell r="E220" t="str">
            <v>Ústí nad Labem</v>
          </cell>
          <cell r="F220" t="str">
            <v>Česká republika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A221" t="str">
            <v>Čermák David</v>
          </cell>
          <cell r="B221">
            <v>49296469</v>
          </cell>
          <cell r="C221" t="str">
            <v>č.p. 622</v>
          </cell>
          <cell r="D221">
            <v>51246</v>
          </cell>
          <cell r="E221" t="str">
            <v>Harrachov</v>
          </cell>
          <cell r="F221" t="str">
            <v>Česká republika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A222" t="str">
            <v>Čermák Jan</v>
          </cell>
          <cell r="B222">
            <v>10425594</v>
          </cell>
          <cell r="C222" t="str">
            <v>Lidická 406/4</v>
          </cell>
          <cell r="D222">
            <v>46601</v>
          </cell>
          <cell r="E222" t="str">
            <v>Jablonec nad Nisou</v>
          </cell>
          <cell r="F222" t="str">
            <v>Česká republika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A223" t="str">
            <v>Černíková Alena, Ing.</v>
          </cell>
          <cell r="B223">
            <v>72938901</v>
          </cell>
          <cell r="C223" t="str">
            <v>Rychlov 20</v>
          </cell>
          <cell r="D223">
            <v>51401</v>
          </cell>
          <cell r="E223" t="str">
            <v>Benecko</v>
          </cell>
          <cell r="F223" t="str">
            <v>Česká republika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A224" t="str">
            <v>Černíková Zuzana</v>
          </cell>
          <cell r="B224">
            <v>13946374</v>
          </cell>
          <cell r="C224" t="str">
            <v>Petra Bezruče 2632</v>
          </cell>
          <cell r="D224">
            <v>41501</v>
          </cell>
          <cell r="E224" t="str">
            <v>Teplice</v>
          </cell>
          <cell r="F224" t="str">
            <v>Česká republika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A225" t="str">
            <v>Černý slon, s.r.o.</v>
          </cell>
          <cell r="B225">
            <v>26173522</v>
          </cell>
          <cell r="C225" t="str">
            <v>Týnská ulička 629/1</v>
          </cell>
          <cell r="D225">
            <v>11000</v>
          </cell>
          <cell r="E225" t="str">
            <v>Praha</v>
          </cell>
          <cell r="F225" t="str">
            <v>Česká republika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A226" t="str">
            <v>Červinka Radek</v>
          </cell>
          <cell r="B226">
            <v>68491654</v>
          </cell>
          <cell r="C226" t="str">
            <v>Jiráskova 1057</v>
          </cell>
          <cell r="D226">
            <v>51601</v>
          </cell>
          <cell r="E226" t="str">
            <v>Rychnov nad Kněžnou</v>
          </cell>
          <cell r="F226" t="str">
            <v>Česká republika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A227" t="str">
            <v>ČESKÁ KONSTRUKČNÍ a.s.</v>
          </cell>
          <cell r="B227">
            <v>28048903</v>
          </cell>
          <cell r="C227" t="str">
            <v>V jirchářích 148/4</v>
          </cell>
          <cell r="D227">
            <v>11000</v>
          </cell>
          <cell r="E227" t="str">
            <v>Praha</v>
          </cell>
          <cell r="F227" t="str">
            <v>Česká republika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A228" t="str">
            <v>České dráhy, a.s.</v>
          </cell>
          <cell r="B228">
            <v>70994226</v>
          </cell>
          <cell r="C228" t="str">
            <v>nábřeží Ludvíka Svobody 1222/12</v>
          </cell>
          <cell r="D228">
            <v>11000</v>
          </cell>
          <cell r="E228" t="str">
            <v>Praha</v>
          </cell>
          <cell r="F228" t="str">
            <v>Česká republika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A229" t="str">
            <v>České vysoké učení technické v Praze</v>
          </cell>
          <cell r="B229">
            <v>68407700</v>
          </cell>
          <cell r="C229" t="str">
            <v>Zikova 1905/6</v>
          </cell>
          <cell r="D229">
            <v>16000</v>
          </cell>
          <cell r="E229" t="str">
            <v>Praha</v>
          </cell>
          <cell r="F229" t="str">
            <v>Česká republika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A230" t="str">
            <v>ČESKOKRUMLOVSKÝ ROZVOJOVÝ FOND, spol. s r.o.</v>
          </cell>
          <cell r="B230">
            <v>42396182</v>
          </cell>
          <cell r="C230" t="str">
            <v>Masná 131</v>
          </cell>
          <cell r="D230">
            <v>38101</v>
          </cell>
          <cell r="E230" t="str">
            <v>Český Krumlov</v>
          </cell>
          <cell r="F230" t="str">
            <v>Česká republika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A231" t="str">
            <v>ČSAD Praha holding a.s.</v>
          </cell>
          <cell r="B231">
            <v>26140659</v>
          </cell>
          <cell r="C231" t="str">
            <v>Pod výtopnou 13/10</v>
          </cell>
          <cell r="D231">
            <v>18600</v>
          </cell>
          <cell r="E231" t="str">
            <v>Praha</v>
          </cell>
          <cell r="F231" t="str">
            <v>Česká republika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A232" t="str">
            <v>ČSAD Tišnov, spol. s r.o.</v>
          </cell>
          <cell r="B232">
            <v>46905952</v>
          </cell>
          <cell r="C232" t="str">
            <v>Červený Mlýn 1538</v>
          </cell>
          <cell r="D232">
            <v>66601</v>
          </cell>
          <cell r="E232" t="str">
            <v>Tišnov</v>
          </cell>
          <cell r="F232" t="str">
            <v>Česká republika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A233" t="str">
            <v>D &amp; D K A S O, v.o.s.</v>
          </cell>
          <cell r="B233">
            <v>48290441</v>
          </cell>
          <cell r="C233" t="str">
            <v>Lípová 337/10</v>
          </cell>
          <cell r="D233">
            <v>41501</v>
          </cell>
          <cell r="E233" t="str">
            <v>Teplice</v>
          </cell>
          <cell r="F233" t="str">
            <v>Česká republika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A234" t="str">
            <v>DAMAR Frýdek-Místek, s.r.o.</v>
          </cell>
          <cell r="B234">
            <v>25832891</v>
          </cell>
          <cell r="C234" t="str">
            <v>č.p. 178</v>
          </cell>
          <cell r="D234">
            <v>73951</v>
          </cell>
          <cell r="E234" t="str">
            <v>Horní Domaslavice</v>
          </cell>
          <cell r="F234" t="str">
            <v>Česká republika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A235" t="str">
            <v>DAMASCO,spol. s r.o.</v>
          </cell>
          <cell r="B235">
            <v>63075296</v>
          </cell>
          <cell r="C235" t="str">
            <v>Ve Smečkách 600/23</v>
          </cell>
          <cell r="D235">
            <v>11000</v>
          </cell>
          <cell r="E235" t="str">
            <v>Praha</v>
          </cell>
          <cell r="F235" t="str">
            <v>Česká republika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A236" t="str">
            <v>Daniel Group International s.r.o.</v>
          </cell>
          <cell r="B236">
            <v>26479702</v>
          </cell>
          <cell r="C236" t="str">
            <v>Heyrovského náměstí 288/9</v>
          </cell>
          <cell r="D236">
            <v>16200</v>
          </cell>
          <cell r="E236" t="str">
            <v>Praha</v>
          </cell>
          <cell r="F236" t="str">
            <v>Česká republika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A237" t="str">
            <v>DÁRKY Zagórska, s.r.o.</v>
          </cell>
          <cell r="B237">
            <v>28590520</v>
          </cell>
          <cell r="C237" t="str">
            <v>Nádražní 38/8</v>
          </cell>
          <cell r="D237">
            <v>73701</v>
          </cell>
          <cell r="E237" t="str">
            <v>Český Těšín</v>
          </cell>
          <cell r="F237" t="str">
            <v>Česká republika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 t="str">
            <v>DAVID sport Harrachov s.r.o.</v>
          </cell>
          <cell r="B238">
            <v>28380746</v>
          </cell>
          <cell r="C238" t="str">
            <v>David Sport, S.R.O. 188</v>
          </cell>
          <cell r="D238">
            <v>51246</v>
          </cell>
          <cell r="E238" t="str">
            <v>Harrachov</v>
          </cell>
          <cell r="F238" t="str">
            <v>Česká republika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A239" t="str">
            <v>Davidová Zdeňka</v>
          </cell>
          <cell r="B239">
            <v>72861291</v>
          </cell>
          <cell r="C239" t="str">
            <v>Nový Svět 445</v>
          </cell>
          <cell r="D239">
            <v>51246</v>
          </cell>
          <cell r="E239" t="str">
            <v>Harrachov</v>
          </cell>
          <cell r="F239" t="str">
            <v>Česká republika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 t="str">
            <v>DC Design s.r.o.</v>
          </cell>
          <cell r="B240">
            <v>26693887</v>
          </cell>
          <cell r="C240" t="str">
            <v>Nerudova 244/25</v>
          </cell>
          <cell r="D240">
            <v>11800</v>
          </cell>
          <cell r="E240" t="str">
            <v>Praha</v>
          </cell>
          <cell r="F240" t="str">
            <v>Česká republika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A241" t="str">
            <v>DCK Rekrea Ostrava s.r.o.</v>
          </cell>
          <cell r="B241">
            <v>25379178</v>
          </cell>
          <cell r="C241" t="str">
            <v>Nádražní 1805/40</v>
          </cell>
          <cell r="D241">
            <v>70200</v>
          </cell>
          <cell r="E241" t="str">
            <v>Ostrava</v>
          </cell>
          <cell r="F241" t="str">
            <v>Česká republika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A242" t="str">
            <v>DEAA FUTURE s.r.o.</v>
          </cell>
          <cell r="B242">
            <v>26224071</v>
          </cell>
          <cell r="C242" t="str">
            <v>Česká 161/1/3</v>
          </cell>
          <cell r="D242">
            <v>60200</v>
          </cell>
          <cell r="E242" t="str">
            <v>Brno</v>
          </cell>
          <cell r="F242" t="str">
            <v>Česká republika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A243" t="str">
            <v>Dedík Pavel</v>
          </cell>
          <cell r="B243">
            <v>47138106</v>
          </cell>
          <cell r="C243" t="str">
            <v>Ústí 86</v>
          </cell>
          <cell r="D243">
            <v>50791</v>
          </cell>
          <cell r="E243" t="str">
            <v>Stará Paka</v>
          </cell>
          <cell r="F243" t="str">
            <v>Česká republika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A244" t="str">
            <v>DELICACY Brno spol. s r.o.</v>
          </cell>
          <cell r="B244">
            <v>63479834</v>
          </cell>
          <cell r="C244" t="str">
            <v>Václavská 184/11</v>
          </cell>
          <cell r="D244">
            <v>60300</v>
          </cell>
          <cell r="E244" t="str">
            <v>Brno</v>
          </cell>
          <cell r="F244" t="str">
            <v>Česká republika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A245" t="str">
            <v>DELTA PLUS PRAHA s.r.o.</v>
          </cell>
          <cell r="B245">
            <v>61054500</v>
          </cell>
          <cell r="C245" t="str">
            <v>Spálená 106/47</v>
          </cell>
          <cell r="D245">
            <v>11000</v>
          </cell>
          <cell r="E245" t="str">
            <v>Praha</v>
          </cell>
          <cell r="F245" t="str">
            <v>Česká republika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 t="str">
            <v>DEMUS, s.r.o.</v>
          </cell>
          <cell r="B246">
            <v>25417461</v>
          </cell>
          <cell r="C246" t="str">
            <v>Mírové náměstí 6</v>
          </cell>
          <cell r="D246">
            <v>40301</v>
          </cell>
          <cell r="E246" t="str">
            <v>Dolní Zálezly</v>
          </cell>
          <cell r="F246" t="str">
            <v>Česká republika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A247" t="str">
            <v>DEN s.r.o.</v>
          </cell>
          <cell r="B247">
            <v>25520831</v>
          </cell>
          <cell r="C247" t="str">
            <v>Tovární 883/11</v>
          </cell>
          <cell r="D247">
            <v>66902</v>
          </cell>
          <cell r="E247" t="str">
            <v>Znojmo</v>
          </cell>
          <cell r="F247" t="str">
            <v>Česká republika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 t="str">
            <v>DeVALEONE s.r.o.</v>
          </cell>
          <cell r="B248">
            <v>26389908</v>
          </cell>
          <cell r="C248" t="str">
            <v>Hazlov 407</v>
          </cell>
          <cell r="D248">
            <v>35002</v>
          </cell>
          <cell r="E248" t="str">
            <v>Cheb</v>
          </cell>
          <cell r="F248" t="str">
            <v>Česká republika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A249" t="str">
            <v>Deviza s.r.o.</v>
          </cell>
          <cell r="B249">
            <v>28859341</v>
          </cell>
          <cell r="C249" t="str">
            <v>Zapečská 68</v>
          </cell>
          <cell r="D249">
            <v>50351</v>
          </cell>
          <cell r="E249" t="str">
            <v>Chlumec nad Cidlinou</v>
          </cell>
          <cell r="F249" t="str">
            <v>Česká republika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A250" t="str">
            <v>DEZKA Děčín s.r.o.</v>
          </cell>
          <cell r="B250">
            <v>27311066</v>
          </cell>
          <cell r="C250" t="str">
            <v>Prokopa Holého 808/8</v>
          </cell>
          <cell r="D250">
            <v>40502</v>
          </cell>
          <cell r="E250" t="str">
            <v>Děčín</v>
          </cell>
          <cell r="F250" t="str">
            <v>Česká republika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A251" t="str">
            <v>DIAMIT, s.r.o.</v>
          </cell>
          <cell r="B251">
            <v>63669625</v>
          </cell>
          <cell r="C251" t="str">
            <v>Václavské náměstí 835/15</v>
          </cell>
          <cell r="D251">
            <v>11000</v>
          </cell>
          <cell r="E251" t="str">
            <v>Praha</v>
          </cell>
          <cell r="F251" t="str">
            <v>Česká republika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A252" t="str">
            <v>DIANA COMPANY,spol.s r.o.</v>
          </cell>
          <cell r="B252">
            <v>60469463</v>
          </cell>
          <cell r="C252" t="str">
            <v>Rumunská 8/16</v>
          </cell>
          <cell r="D252">
            <v>12000</v>
          </cell>
          <cell r="E252" t="str">
            <v>Praha</v>
          </cell>
          <cell r="F252" t="str">
            <v>Česká republika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A253" t="str">
            <v>Dilba s.r.o.</v>
          </cell>
          <cell r="B253">
            <v>29209421</v>
          </cell>
          <cell r="C253" t="str">
            <v>Cejl 544/99</v>
          </cell>
          <cell r="D253">
            <v>60200</v>
          </cell>
          <cell r="E253" t="str">
            <v>Brno</v>
          </cell>
          <cell r="F253" t="str">
            <v>Česká republika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 t="str">
            <v>Dinh Hai Thanh</v>
          </cell>
          <cell r="B254">
            <v>2537648</v>
          </cell>
          <cell r="C254" t="str">
            <v>Velké Kunratické 1362/29</v>
          </cell>
          <cell r="D254">
            <v>14800</v>
          </cell>
          <cell r="E254" t="str">
            <v>Praha</v>
          </cell>
          <cell r="F254" t="str">
            <v>Česká republika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A255" t="str">
            <v>Dinh Trong Dat</v>
          </cell>
          <cell r="B255">
            <v>61171107</v>
          </cell>
          <cell r="C255" t="str">
            <v>Kpt. Nálepky 259/2</v>
          </cell>
          <cell r="D255">
            <v>36004</v>
          </cell>
          <cell r="E255" t="str">
            <v>Karlovy Vary</v>
          </cell>
          <cell r="F255" t="str">
            <v>Česká republika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A256" t="str">
            <v>DIVIŠEK s.r.o.</v>
          </cell>
          <cell r="B256">
            <v>25946633</v>
          </cell>
          <cell r="C256" t="str">
            <v>Zapečská 68/Ii</v>
          </cell>
          <cell r="D256">
            <v>50351</v>
          </cell>
          <cell r="E256" t="str">
            <v>Chlumec nad Cidlinou</v>
          </cell>
          <cell r="F256" t="str">
            <v>Česká republika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A257" t="str">
            <v>Do Du Long</v>
          </cell>
          <cell r="B257">
            <v>75937638</v>
          </cell>
          <cell r="C257" t="str">
            <v>Husitská 192/45</v>
          </cell>
          <cell r="D257">
            <v>13000</v>
          </cell>
          <cell r="E257" t="str">
            <v>Praha</v>
          </cell>
          <cell r="F257" t="str">
            <v>Česká republika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A258" t="str">
            <v>Do Quang Duyen</v>
          </cell>
          <cell r="B258">
            <v>66985374</v>
          </cell>
          <cell r="C258" t="str">
            <v>Úvalská 606/6</v>
          </cell>
          <cell r="D258">
            <v>36001</v>
          </cell>
          <cell r="E258" t="str">
            <v>Karlovy Vary</v>
          </cell>
          <cell r="F258" t="str">
            <v>Česká republika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A259" t="str">
            <v>Do Van Ngo</v>
          </cell>
          <cell r="B259">
            <v>66985366</v>
          </cell>
          <cell r="C259" t="str">
            <v>Úvalská 606/6</v>
          </cell>
          <cell r="D259">
            <v>36001</v>
          </cell>
          <cell r="E259" t="str">
            <v>Karlovy Vary</v>
          </cell>
          <cell r="F259" t="str">
            <v>Česká republika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A260" t="str">
            <v>Dojčárová Daniela</v>
          </cell>
          <cell r="B260">
            <v>48339385</v>
          </cell>
          <cell r="C260" t="str">
            <v>Lesní 1397/22</v>
          </cell>
          <cell r="D260">
            <v>35002</v>
          </cell>
          <cell r="E260" t="str">
            <v>Cheb</v>
          </cell>
          <cell r="F260" t="str">
            <v>Česká republika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A261" t="str">
            <v>Dongmo Frederic</v>
          </cell>
          <cell r="B261">
            <v>72081341</v>
          </cell>
          <cell r="C261" t="str">
            <v>Na Zámyšli 501/1</v>
          </cell>
          <cell r="D261">
            <v>15000</v>
          </cell>
          <cell r="E261" t="str">
            <v>Praha</v>
          </cell>
          <cell r="F261" t="str">
            <v>Česká republika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A262" t="str">
            <v>Dorica Ladislav</v>
          </cell>
          <cell r="B262">
            <v>72564270</v>
          </cell>
          <cell r="C262" t="str">
            <v>Rumburská 13</v>
          </cell>
          <cell r="D262">
            <v>40747</v>
          </cell>
          <cell r="E262" t="str">
            <v>Varnsdorf</v>
          </cell>
          <cell r="F262" t="str">
            <v>Česká republika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A263" t="str">
            <v>Dorint Hotels and Resorts spol. s r.o.</v>
          </cell>
          <cell r="B263">
            <v>26144948</v>
          </cell>
          <cell r="C263" t="str">
            <v>Vinohradská 2733/157a</v>
          </cell>
          <cell r="D263">
            <v>13000</v>
          </cell>
          <cell r="E263" t="str">
            <v>Praha</v>
          </cell>
          <cell r="F263" t="str">
            <v>Česká republika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A264" t="str">
            <v>DREAM WORK s.r.o.</v>
          </cell>
          <cell r="B264">
            <v>24740217</v>
          </cell>
          <cell r="C264" t="str">
            <v>Maiselova 38/15</v>
          </cell>
          <cell r="D264">
            <v>11000</v>
          </cell>
          <cell r="E264" t="str">
            <v>Praha</v>
          </cell>
          <cell r="F264" t="str">
            <v>Česká republika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A265" t="str">
            <v>Drozdová Anna</v>
          </cell>
          <cell r="B265">
            <v>67032699</v>
          </cell>
          <cell r="C265" t="str">
            <v>Mašovická 3155/13</v>
          </cell>
          <cell r="D265">
            <v>66902</v>
          </cell>
          <cell r="E265" t="str">
            <v>Znojmo</v>
          </cell>
          <cell r="F265" t="str">
            <v>Česká republika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A266" t="str">
            <v>DUDA DVM,s.r.o.</v>
          </cell>
          <cell r="B266">
            <v>25894781</v>
          </cell>
          <cell r="C266" t="str">
            <v>28.Října 241/54</v>
          </cell>
          <cell r="D266" t="str">
            <v>702 00</v>
          </cell>
          <cell r="E266" t="str">
            <v>Moravská Ostrava</v>
          </cell>
          <cell r="F266" t="str">
            <v>Česká republika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A267" t="str">
            <v>Dvořáková Lucie</v>
          </cell>
          <cell r="B267">
            <v>1301829</v>
          </cell>
          <cell r="C267" t="str">
            <v>Třebízského 976/21</v>
          </cell>
          <cell r="D267">
            <v>37006</v>
          </cell>
          <cell r="E267" t="str">
            <v>České Budějovice</v>
          </cell>
          <cell r="F267" t="str">
            <v>Česká republika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A268" t="str">
            <v>DYNATEL, spol. s r.o.</v>
          </cell>
          <cell r="B268">
            <v>62957635</v>
          </cell>
          <cell r="C268" t="str">
            <v>Plzeňská 27/8</v>
          </cell>
          <cell r="D268">
            <v>26601</v>
          </cell>
          <cell r="E268" t="str">
            <v>Beroun</v>
          </cell>
          <cell r="F268" t="str">
            <v>Česká republika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A269" t="str">
            <v>Dziergas Karolina</v>
          </cell>
          <cell r="B269">
            <v>1364944</v>
          </cell>
          <cell r="C269" t="str">
            <v>B. Němcové 363</v>
          </cell>
          <cell r="D269">
            <v>54201</v>
          </cell>
          <cell r="E269" t="str">
            <v>Žacléř</v>
          </cell>
          <cell r="F269" t="str">
            <v>Česká republika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A270" t="str">
            <v>E &amp; WES s.r.o.</v>
          </cell>
          <cell r="B270">
            <v>25740521</v>
          </cell>
          <cell r="C270" t="str">
            <v>Suchý vršek 2138/1</v>
          </cell>
          <cell r="D270">
            <v>15800</v>
          </cell>
          <cell r="E270" t="str">
            <v>Praha</v>
          </cell>
          <cell r="F270" t="str">
            <v>Česká republika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A271" t="str">
            <v>E K O F I N P C spol. s r.o.</v>
          </cell>
          <cell r="B271">
            <v>49901745</v>
          </cell>
          <cell r="C271" t="str">
            <v>Fibichova, 3547/23</v>
          </cell>
          <cell r="D271">
            <v>40002</v>
          </cell>
          <cell r="E271" t="str">
            <v>Ústí nad Labem</v>
          </cell>
          <cell r="F271" t="str">
            <v>Česká republika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A272" t="str">
            <v>E.R.O.C. s.r.o.</v>
          </cell>
          <cell r="B272">
            <v>63672332</v>
          </cell>
          <cell r="C272" t="str">
            <v>Petřínská 489/5</v>
          </cell>
          <cell r="D272">
            <v>15000</v>
          </cell>
          <cell r="E272" t="str">
            <v>Praha</v>
          </cell>
          <cell r="F272" t="str">
            <v>Česká republika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A273" t="str">
            <v>EasyChange s.r.o.</v>
          </cell>
          <cell r="B273">
            <v>29044570</v>
          </cell>
          <cell r="C273" t="str">
            <v>Václavské náměstí 834/17</v>
          </cell>
          <cell r="D273">
            <v>11000</v>
          </cell>
          <cell r="E273" t="str">
            <v>Praha</v>
          </cell>
          <cell r="F273" t="str">
            <v>Česká republika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A274" t="str">
            <v>EDEN GROUP a.s.</v>
          </cell>
          <cell r="B274">
            <v>26340062</v>
          </cell>
          <cell r="C274" t="str">
            <v>Na Vyhlídce 93/50</v>
          </cell>
          <cell r="D274">
            <v>36001</v>
          </cell>
          <cell r="E274" t="str">
            <v>Karlovy Vary</v>
          </cell>
          <cell r="F274" t="str">
            <v>Česká republika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A275" t="str">
            <v>EK Company s.r.o.</v>
          </cell>
          <cell r="B275">
            <v>27999629</v>
          </cell>
          <cell r="C275" t="str">
            <v>Lábkova 832/67</v>
          </cell>
          <cell r="D275">
            <v>31800</v>
          </cell>
          <cell r="E275" t="str">
            <v>Plzeň</v>
          </cell>
          <cell r="F275" t="str">
            <v>Česká republika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A276" t="str">
            <v>ELIZZA - Hotely s.r.o.</v>
          </cell>
          <cell r="B276">
            <v>44797702</v>
          </cell>
          <cell r="C276" t="str">
            <v>Na vinobraní 263/9</v>
          </cell>
          <cell r="D276">
            <v>10600</v>
          </cell>
          <cell r="E276" t="str">
            <v>Praha</v>
          </cell>
          <cell r="F276" t="str">
            <v>Česká republika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A277" t="str">
            <v>EOS GROUP s.r.o.</v>
          </cell>
          <cell r="B277">
            <v>25819372</v>
          </cell>
          <cell r="C277" t="str">
            <v>Veleslavínova 132/5</v>
          </cell>
          <cell r="D277">
            <v>77900</v>
          </cell>
          <cell r="E277" t="str">
            <v>Olomouc</v>
          </cell>
          <cell r="F277" t="str">
            <v>Česká republika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A278" t="str">
            <v>ERIKA s.r.o. Špindlerův Mlýn</v>
          </cell>
          <cell r="B278">
            <v>64259471</v>
          </cell>
          <cell r="C278" t="str">
            <v>Krkonošská 153</v>
          </cell>
          <cell r="D278">
            <v>54301</v>
          </cell>
          <cell r="E278" t="str">
            <v>Vrchlabí</v>
          </cell>
          <cell r="F278" t="str">
            <v>Česká republika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A279" t="str">
            <v>ESICO spol. s r.o.</v>
          </cell>
          <cell r="B279">
            <v>25052462</v>
          </cell>
          <cell r="C279" t="str">
            <v>Zelená 1749/30</v>
          </cell>
          <cell r="D279">
            <v>16000</v>
          </cell>
          <cell r="E279" t="str">
            <v>Praha</v>
          </cell>
          <cell r="F279" t="str">
            <v>Česká republika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A280" t="str">
            <v>eSki.cz s.r.o.</v>
          </cell>
          <cell r="B280">
            <v>27530019</v>
          </cell>
          <cell r="C280" t="str">
            <v>Bedřichov 137</v>
          </cell>
          <cell r="D280">
            <v>54351</v>
          </cell>
          <cell r="E280" t="str">
            <v>Špindlerův Mlýn</v>
          </cell>
          <cell r="F280" t="str">
            <v>Česká republika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A281" t="str">
            <v>Euro Queen a.s.</v>
          </cell>
          <cell r="B281">
            <v>27625231</v>
          </cell>
          <cell r="C281" t="str">
            <v>Na Pankráci 1010/51</v>
          </cell>
          <cell r="D281">
            <v>14000</v>
          </cell>
          <cell r="E281" t="str">
            <v>Praha</v>
          </cell>
          <cell r="F281" t="str">
            <v>Česká republika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A282" t="str">
            <v>EuroAgentur Hotels &amp; Travel a.s.</v>
          </cell>
          <cell r="B282">
            <v>27361861</v>
          </cell>
          <cell r="C282" t="str">
            <v>Václavské náměstí 820/41</v>
          </cell>
          <cell r="D282">
            <v>11000</v>
          </cell>
          <cell r="E282" t="str">
            <v>Praha</v>
          </cell>
          <cell r="F282" t="str">
            <v>Česká republika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A283" t="str">
            <v>Eurocambio s.r.o.</v>
          </cell>
          <cell r="B283">
            <v>28465415</v>
          </cell>
          <cell r="C283" t="str">
            <v>Bořivojova 878/35</v>
          </cell>
          <cell r="D283">
            <v>13000</v>
          </cell>
          <cell r="E283" t="str">
            <v>Praha</v>
          </cell>
          <cell r="F283" t="str">
            <v>Česká republika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A284" t="str">
            <v>EUROEXCHANGE s.r.o.</v>
          </cell>
          <cell r="B284">
            <v>26809222</v>
          </cell>
          <cell r="C284" t="str">
            <v>třída Míru 2670</v>
          </cell>
          <cell r="D284">
            <v>53002</v>
          </cell>
          <cell r="E284" t="str">
            <v>Pardubice</v>
          </cell>
          <cell r="F284" t="str">
            <v>Česká republika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A285" t="str">
            <v>Eurogroup money s.r.o.</v>
          </cell>
          <cell r="B285">
            <v>27500675</v>
          </cell>
          <cell r="C285" t="str">
            <v>Na Hrádku 2575</v>
          </cell>
          <cell r="D285">
            <v>53002</v>
          </cell>
          <cell r="E285" t="str">
            <v>Pardubice</v>
          </cell>
          <cell r="F285" t="str">
            <v>Česká republika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A286" t="str">
            <v>EUROCHANGE PRAGUE s.r.o.</v>
          </cell>
          <cell r="B286">
            <v>1433245</v>
          </cell>
          <cell r="C286" t="str">
            <v>Provaznická 386/1</v>
          </cell>
          <cell r="D286">
            <v>11000</v>
          </cell>
          <cell r="E286" t="str">
            <v>Praha</v>
          </cell>
          <cell r="F286" t="str">
            <v>Česká republika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A287" t="str">
            <v>EUROCHANGE, s.r.o.</v>
          </cell>
          <cell r="B287">
            <v>25686101</v>
          </cell>
          <cell r="C287" t="str">
            <v>Dvacátého Osmého Října 767/12</v>
          </cell>
          <cell r="D287">
            <v>11000</v>
          </cell>
          <cell r="E287" t="str">
            <v>Praha 1</v>
          </cell>
          <cell r="F287" t="str">
            <v>Česká republika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A288" t="str">
            <v>EUROIMPEX GROUP s.r.o.</v>
          </cell>
          <cell r="B288">
            <v>28521439</v>
          </cell>
          <cell r="C288" t="str">
            <v>Hybernská 1009/24</v>
          </cell>
          <cell r="D288">
            <v>11000</v>
          </cell>
          <cell r="E288" t="str">
            <v>Praha</v>
          </cell>
          <cell r="F288" t="str">
            <v>Česká republika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A289" t="str">
            <v>Euroness 21 s.r.o.</v>
          </cell>
          <cell r="B289">
            <v>27889343</v>
          </cell>
          <cell r="C289" t="str">
            <v>Potoční 120/8</v>
          </cell>
          <cell r="D289">
            <v>16200</v>
          </cell>
          <cell r="E289" t="str">
            <v>Praha</v>
          </cell>
          <cell r="F289" t="str">
            <v>Česká republika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A290" t="str">
            <v>EUROSPA, a.s.</v>
          </cell>
          <cell r="B290">
            <v>25234561</v>
          </cell>
          <cell r="C290" t="str">
            <v>Sadová 815/8</v>
          </cell>
          <cell r="D290">
            <v>36001</v>
          </cell>
          <cell r="E290" t="str">
            <v>Karlovy Vary</v>
          </cell>
          <cell r="F290" t="str">
            <v>Česká republika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A291" t="str">
            <v>Eurotours spol. s r.o.</v>
          </cell>
          <cell r="B291">
            <v>25095161</v>
          </cell>
          <cell r="C291" t="str">
            <v>Kotorská 1580/38</v>
          </cell>
          <cell r="D291">
            <v>14000</v>
          </cell>
          <cell r="E291" t="str">
            <v>Praha</v>
          </cell>
          <cell r="F291" t="str">
            <v>Česká republika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A292" t="str">
            <v>Eurowex s.r.o.</v>
          </cell>
          <cell r="B292">
            <v>25225995</v>
          </cell>
          <cell r="C292" t="str">
            <v>Lochotínská 1108/18</v>
          </cell>
          <cell r="D292">
            <v>30100</v>
          </cell>
          <cell r="E292" t="str">
            <v>Plzeň</v>
          </cell>
          <cell r="F292" t="str">
            <v>Česká republika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A293" t="str">
            <v>EX.CHANGE,k.s.</v>
          </cell>
          <cell r="B293">
            <v>49709291</v>
          </cell>
          <cell r="C293" t="str">
            <v>Palackého 715/15</v>
          </cell>
          <cell r="D293">
            <v>11000</v>
          </cell>
          <cell r="E293" t="str">
            <v>Praha</v>
          </cell>
          <cell r="F293" t="str">
            <v>Česká republika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 t="str">
            <v>Excent s.r.o.</v>
          </cell>
          <cell r="B294">
            <v>27751201</v>
          </cell>
          <cell r="C294" t="str">
            <v>Václavská 184/11</v>
          </cell>
          <cell r="D294">
            <v>60300</v>
          </cell>
          <cell r="E294" t="str">
            <v>Brno</v>
          </cell>
          <cell r="F294" t="str">
            <v>Česká republika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A295" t="str">
            <v>EXCHANGE s.r.o.</v>
          </cell>
          <cell r="B295">
            <v>25777726</v>
          </cell>
          <cell r="C295" t="str">
            <v>Kaprova 14/13</v>
          </cell>
          <cell r="D295">
            <v>11000</v>
          </cell>
          <cell r="E295" t="str">
            <v>Praha</v>
          </cell>
          <cell r="F295" t="str">
            <v>Česká republika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A296" t="str">
            <v>EXIMPO PLZEŇ, spol. s r.o.</v>
          </cell>
          <cell r="B296">
            <v>40523811</v>
          </cell>
          <cell r="C296" t="str">
            <v>Nepomucká 1058/128</v>
          </cell>
          <cell r="D296">
            <v>32600</v>
          </cell>
          <cell r="E296" t="str">
            <v>Plzeň</v>
          </cell>
          <cell r="F296" t="str">
            <v>Česká republika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A297" t="str">
            <v>F &amp; K TRAVEL s.r.o.</v>
          </cell>
          <cell r="B297">
            <v>26364824</v>
          </cell>
          <cell r="C297" t="str">
            <v>Staré náměstí 37</v>
          </cell>
          <cell r="D297">
            <v>35601</v>
          </cell>
          <cell r="E297" t="str">
            <v>Sokolov</v>
          </cell>
          <cell r="F297" t="str">
            <v>Česká republika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A298" t="str">
            <v>Fabičovic Jiří</v>
          </cell>
          <cell r="B298">
            <v>63403641</v>
          </cell>
          <cell r="C298" t="str">
            <v>Na Zahradách 3180/22</v>
          </cell>
          <cell r="D298">
            <v>69002</v>
          </cell>
          <cell r="E298" t="str">
            <v>Břeclav</v>
          </cell>
          <cell r="F298" t="str">
            <v>Česká republika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A299" t="str">
            <v>Fajn Czech, s.r.o.</v>
          </cell>
          <cell r="B299">
            <v>25527118</v>
          </cell>
          <cell r="C299" t="str">
            <v>Masarykovo náměstí 1/Ii</v>
          </cell>
          <cell r="D299">
            <v>37701</v>
          </cell>
          <cell r="E299" t="str">
            <v>Jindřichův Hradec</v>
          </cell>
          <cell r="F299" t="str">
            <v>Česká republika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A300" t="str">
            <v>FARAG s.r.o.</v>
          </cell>
          <cell r="B300">
            <v>26751755</v>
          </cell>
          <cell r="C300" t="str">
            <v>Opletalova 921/6</v>
          </cell>
          <cell r="D300">
            <v>11000</v>
          </cell>
          <cell r="E300" t="str">
            <v>Praha</v>
          </cell>
          <cell r="F300" t="str">
            <v>Česká republika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A301" t="str">
            <v>FARBA s.r.o.</v>
          </cell>
          <cell r="B301">
            <v>27890040</v>
          </cell>
          <cell r="C301" t="str">
            <v>Žižkova 1096</v>
          </cell>
          <cell r="D301">
            <v>27201</v>
          </cell>
          <cell r="E301" t="str">
            <v>Kladno</v>
          </cell>
          <cell r="F301" t="str">
            <v>Česká republika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 t="str">
            <v>FAYA Fin spol. s r.o.</v>
          </cell>
          <cell r="B302">
            <v>27814360</v>
          </cell>
          <cell r="C302" t="str">
            <v>č.p. 12</v>
          </cell>
          <cell r="D302">
            <v>79383</v>
          </cell>
          <cell r="E302" t="str">
            <v>Jindřichov</v>
          </cell>
          <cell r="F302" t="str">
            <v>Česká republika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A303" t="str">
            <v>Felicity Hotels s.r.o.</v>
          </cell>
          <cell r="B303">
            <v>25933493</v>
          </cell>
          <cell r="C303" t="str">
            <v>Okružní 155</v>
          </cell>
          <cell r="D303">
            <v>54351</v>
          </cell>
          <cell r="E303" t="str">
            <v>Špindlerův Mlýn</v>
          </cell>
          <cell r="F303" t="str">
            <v>Česká republika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A304" t="str">
            <v>Fengliang s.r.o.</v>
          </cell>
          <cell r="B304">
            <v>29413087</v>
          </cell>
          <cell r="C304" t="str">
            <v>Václavské náměstí 808/66</v>
          </cell>
          <cell r="D304">
            <v>11000</v>
          </cell>
          <cell r="E304" t="str">
            <v>Praha</v>
          </cell>
          <cell r="F304" t="str">
            <v>Česká republika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A305" t="str">
            <v>FENIX PARTNERS s.r.o.</v>
          </cell>
          <cell r="B305">
            <v>24245607</v>
          </cell>
          <cell r="C305" t="str">
            <v>Smetáčkova 1486/6</v>
          </cell>
          <cell r="D305">
            <v>15800</v>
          </cell>
          <cell r="E305" t="str">
            <v>Praha</v>
          </cell>
          <cell r="F305" t="str">
            <v>Česká republika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A306" t="str">
            <v>Fiala Ivan</v>
          </cell>
          <cell r="B306">
            <v>12223981</v>
          </cell>
          <cell r="C306" t="str">
            <v>Jírovice 59</v>
          </cell>
          <cell r="D306">
            <v>25601</v>
          </cell>
          <cell r="E306" t="str">
            <v>Bystřice</v>
          </cell>
          <cell r="F306" t="str">
            <v>Česká republika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A307" t="str">
            <v>FIBRO, spol. s r.o.</v>
          </cell>
          <cell r="B307">
            <v>61325571</v>
          </cell>
          <cell r="C307" t="str">
            <v>Ostrovní 132/17</v>
          </cell>
          <cell r="D307">
            <v>11000</v>
          </cell>
          <cell r="E307" t="str">
            <v>Praha</v>
          </cell>
          <cell r="F307" t="str">
            <v>Česká republika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A308" t="str">
            <v>FIESTA INTERNATIONAL spol. s r.o.</v>
          </cell>
          <cell r="B308">
            <v>25647199</v>
          </cell>
          <cell r="C308" t="str">
            <v>Volutová 2523/14</v>
          </cell>
          <cell r="D308">
            <v>15800</v>
          </cell>
          <cell r="E308" t="str">
            <v>Praha</v>
          </cell>
          <cell r="F308" t="str">
            <v>Česká republika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A309" t="str">
            <v>FINKOS s.r.o.</v>
          </cell>
          <cell r="B309">
            <v>27680398</v>
          </cell>
          <cell r="C309" t="str">
            <v>Třída Vítězství 830</v>
          </cell>
          <cell r="D309">
            <v>68604</v>
          </cell>
          <cell r="E309" t="str">
            <v>Kunovice</v>
          </cell>
          <cell r="F309" t="str">
            <v>Česká republika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A310" t="str">
            <v>FIRO-tour a.s.</v>
          </cell>
          <cell r="B310">
            <v>27869237</v>
          </cell>
          <cell r="C310" t="str">
            <v>Nám. 1. Máje 94</v>
          </cell>
          <cell r="D310">
            <v>43001</v>
          </cell>
          <cell r="E310" t="str">
            <v>Chomutov</v>
          </cell>
          <cell r="F310" t="str">
            <v>Česká republika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A311" t="str">
            <v>FLER INVEST a.s.</v>
          </cell>
          <cell r="B311">
            <v>28210964</v>
          </cell>
          <cell r="C311" t="str">
            <v>Novákových 1817/30a</v>
          </cell>
          <cell r="D311">
            <v>18000</v>
          </cell>
          <cell r="E311" t="str">
            <v>Praha</v>
          </cell>
          <cell r="F311" t="str">
            <v>Česká republika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A312" t="str">
            <v>Fontana a.s.</v>
          </cell>
          <cell r="B312">
            <v>64651410</v>
          </cell>
          <cell r="C312" t="str">
            <v>U Hadích lázní 1153/46</v>
          </cell>
          <cell r="D312">
            <v>41501</v>
          </cell>
          <cell r="E312" t="str">
            <v>Teplice</v>
          </cell>
          <cell r="F312" t="str">
            <v>Česká republika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A313" t="str">
            <v>FORTISSIMO, spol. s r.o.</v>
          </cell>
          <cell r="B313">
            <v>63321521</v>
          </cell>
          <cell r="C313" t="str">
            <v>Lidická 1264</v>
          </cell>
          <cell r="D313">
            <v>73961</v>
          </cell>
          <cell r="E313" t="str">
            <v>Třinec</v>
          </cell>
          <cell r="F313" t="str">
            <v>Česká republika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A314" t="str">
            <v>Fousek Karel</v>
          </cell>
          <cell r="B314">
            <v>12097250</v>
          </cell>
          <cell r="C314" t="str">
            <v>Masarykovo nám. 167/1</v>
          </cell>
          <cell r="D314">
            <v>79001</v>
          </cell>
          <cell r="E314" t="str">
            <v>Jeseník</v>
          </cell>
          <cell r="F314" t="str">
            <v>Česká republika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A315" t="str">
            <v>FRANCIS PALACE s.r.o.</v>
          </cell>
          <cell r="B315">
            <v>27977480</v>
          </cell>
          <cell r="C315" t="str">
            <v>Jezerní 15/2</v>
          </cell>
          <cell r="D315">
            <v>35101</v>
          </cell>
          <cell r="E315" t="str">
            <v>Františkovy Lázně</v>
          </cell>
          <cell r="F315" t="str">
            <v>Česká republika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A316" t="str">
            <v>FRANT s.r.o.</v>
          </cell>
          <cell r="B316">
            <v>28225287</v>
          </cell>
          <cell r="C316" t="str">
            <v>Sazovická 454/13</v>
          </cell>
          <cell r="D316">
            <v>15521</v>
          </cell>
          <cell r="E316" t="str">
            <v>Praha</v>
          </cell>
          <cell r="F316" t="str">
            <v>Česká republika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A317" t="str">
            <v>Františkovy Lázně AQUAFORUM a.s.</v>
          </cell>
          <cell r="B317">
            <v>3257533</v>
          </cell>
          <cell r="C317" t="str">
            <v>5. května 106/9</v>
          </cell>
          <cell r="D317">
            <v>35101</v>
          </cell>
          <cell r="E317" t="str">
            <v>Františkovy Lázně</v>
          </cell>
          <cell r="F317" t="str">
            <v>Česká republika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A318" t="str">
            <v>FREK s.r.o.</v>
          </cell>
          <cell r="B318">
            <v>28268440</v>
          </cell>
          <cell r="C318" t="str">
            <v>Kloboucká 1411</v>
          </cell>
          <cell r="D318">
            <v>76331</v>
          </cell>
          <cell r="E318" t="str">
            <v>Brumov-Bylnice</v>
          </cell>
          <cell r="F318" t="str">
            <v>Česká republika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A319" t="str">
            <v>Fremrová Věra</v>
          </cell>
          <cell r="B319">
            <v>45525986</v>
          </cell>
          <cell r="C319" t="str">
            <v>č.p. 478</v>
          </cell>
          <cell r="D319">
            <v>51246</v>
          </cell>
          <cell r="E319" t="str">
            <v>Harrachov</v>
          </cell>
          <cell r="F319" t="str">
            <v>Česká republika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A320" t="str">
            <v>Friml Vladimír</v>
          </cell>
          <cell r="B320">
            <v>13560727</v>
          </cell>
          <cell r="C320" t="str">
            <v>Masarykovo náměstí 181</v>
          </cell>
          <cell r="D320">
            <v>56401</v>
          </cell>
          <cell r="E320" t="str">
            <v>Žamberk</v>
          </cell>
          <cell r="F320" t="str">
            <v>Česká republika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A321" t="str">
            <v>Frišman Petr</v>
          </cell>
          <cell r="B321">
            <v>72152541</v>
          </cell>
          <cell r="C321" t="str">
            <v>Březová 790</v>
          </cell>
          <cell r="D321">
            <v>38241</v>
          </cell>
          <cell r="E321" t="str">
            <v>Kaplice</v>
          </cell>
          <cell r="F321" t="str">
            <v>Česká republika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A322" t="str">
            <v>Frkal Jan</v>
          </cell>
          <cell r="B322">
            <v>72563770</v>
          </cell>
          <cell r="C322" t="str">
            <v>č.p. 18</v>
          </cell>
          <cell r="D322">
            <v>35301</v>
          </cell>
          <cell r="E322" t="str">
            <v>Trstěnice</v>
          </cell>
          <cell r="F322" t="str">
            <v>Česká republika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A323" t="str">
            <v>Frömmelová Kateřina</v>
          </cell>
          <cell r="B323">
            <v>72808471</v>
          </cell>
          <cell r="C323" t="str">
            <v>Školní 214</v>
          </cell>
          <cell r="D323">
            <v>54981</v>
          </cell>
          <cell r="E323" t="str">
            <v>Meziměstí</v>
          </cell>
          <cell r="F323" t="str">
            <v>Česká republika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A324" t="str">
            <v>FSHP, a.s.</v>
          </cell>
          <cell r="B324">
            <v>28999428</v>
          </cell>
          <cell r="C324" t="str">
            <v>Veleslavínova 1098/2a</v>
          </cell>
          <cell r="D324">
            <v>11000</v>
          </cell>
          <cell r="E324" t="str">
            <v>Praha</v>
          </cell>
          <cell r="F324" t="str">
            <v>Česká republika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A325" t="str">
            <v>G - REALITY s.r.o.</v>
          </cell>
          <cell r="B325">
            <v>46507124</v>
          </cell>
          <cell r="C325" t="str">
            <v>U Nemocnice 430</v>
          </cell>
          <cell r="D325">
            <v>28002</v>
          </cell>
          <cell r="E325" t="str">
            <v>Kolín</v>
          </cell>
          <cell r="F325" t="str">
            <v>Česká republika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A326" t="str">
            <v>Galerie Klatovy / Klenová, příspěvková organizace</v>
          </cell>
          <cell r="B326">
            <v>177270</v>
          </cell>
          <cell r="C326" t="str">
            <v>č.p. 1</v>
          </cell>
          <cell r="D326">
            <v>34021</v>
          </cell>
          <cell r="E326" t="str">
            <v>Klenová</v>
          </cell>
          <cell r="F326" t="str">
            <v>Česká republika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A327" t="str">
            <v>GASTRO SKLO, spol. s r.o.</v>
          </cell>
          <cell r="B327">
            <v>25637690</v>
          </cell>
          <cell r="C327" t="str">
            <v>P.O.Box 4, Makovského 1349</v>
          </cell>
          <cell r="D327">
            <v>16300</v>
          </cell>
          <cell r="E327" t="str">
            <v>Praha 618</v>
          </cell>
          <cell r="F327" t="str">
            <v>Česká republika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A328" t="str">
            <v>Genero group s.r.o.</v>
          </cell>
          <cell r="B328">
            <v>27636119</v>
          </cell>
          <cell r="C328" t="str">
            <v>Železná 485/4</v>
          </cell>
          <cell r="D328">
            <v>11000</v>
          </cell>
          <cell r="E328" t="str">
            <v>Praha</v>
          </cell>
          <cell r="F328" t="str">
            <v>Česká republika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A329" t="str">
            <v>GERLACH spol. s r.o.</v>
          </cell>
          <cell r="B329">
            <v>18626165</v>
          </cell>
          <cell r="C329" t="str">
            <v>K Vypichu 1086</v>
          </cell>
          <cell r="D329">
            <v>25219</v>
          </cell>
          <cell r="E329" t="str">
            <v>Rudná</v>
          </cell>
          <cell r="F329" t="str">
            <v>Česká republika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A330" t="str">
            <v>Ghanem Nazir</v>
          </cell>
          <cell r="B330">
            <v>75757834</v>
          </cell>
          <cell r="C330" t="str">
            <v>Blažkova 20/8</v>
          </cell>
          <cell r="D330">
            <v>63800</v>
          </cell>
          <cell r="E330" t="str">
            <v>Brno</v>
          </cell>
          <cell r="F330" t="str">
            <v>Česká republika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A331" t="str">
            <v>GIRAFFE GROUP, a.s.</v>
          </cell>
          <cell r="B331">
            <v>26144301</v>
          </cell>
          <cell r="C331" t="str">
            <v>Malostranské nábřeží 558/1</v>
          </cell>
          <cell r="D331">
            <v>11800</v>
          </cell>
          <cell r="E331" t="str">
            <v>Praha</v>
          </cell>
          <cell r="F331" t="str">
            <v>Česká republika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A332" t="str">
            <v>GLOBAL FUTURE, s.r.o.</v>
          </cell>
          <cell r="B332">
            <v>28340680</v>
          </cell>
          <cell r="C332" t="str">
            <v>Jiráskova 1215/9</v>
          </cell>
          <cell r="D332">
            <v>69201</v>
          </cell>
          <cell r="E332" t="str">
            <v>Mikulov</v>
          </cell>
          <cell r="F332" t="str">
            <v>Česká republika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A333" t="str">
            <v>Global Travel, spol. s r.o.</v>
          </cell>
          <cell r="B333">
            <v>552241</v>
          </cell>
          <cell r="C333" t="str">
            <v>Palackého 715/15</v>
          </cell>
          <cell r="D333">
            <v>11000</v>
          </cell>
          <cell r="E333" t="str">
            <v>Praha</v>
          </cell>
          <cell r="F333" t="str">
            <v>Česká republika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 t="str">
            <v>Gold Group International, s.r.o.</v>
          </cell>
          <cell r="B334">
            <v>29247098</v>
          </cell>
          <cell r="C334" t="str">
            <v>Sportovní 559/2a</v>
          </cell>
          <cell r="D334">
            <v>60200</v>
          </cell>
          <cell r="E334" t="str">
            <v>Brno</v>
          </cell>
          <cell r="F334" t="str">
            <v>Česká republika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A335" t="str">
            <v>GOLD HAPPY DAY a.s.,HAPPY DAY holding</v>
          </cell>
          <cell r="B335">
            <v>25227246</v>
          </cell>
          <cell r="C335" t="str">
            <v>náměstí Republiky 237/38</v>
          </cell>
          <cell r="D335">
            <v>30100</v>
          </cell>
          <cell r="E335" t="str">
            <v>Plzeň</v>
          </cell>
          <cell r="F335" t="str">
            <v>Česká republika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A336" t="str">
            <v>GOLDEN &amp; SILVER, s.r.o.</v>
          </cell>
          <cell r="B336">
            <v>26360217</v>
          </cell>
          <cell r="C336" t="str">
            <v>Prešovská 337/6</v>
          </cell>
          <cell r="D336">
            <v>30100</v>
          </cell>
          <cell r="E336" t="str">
            <v>Plzeň</v>
          </cell>
          <cell r="F336" t="str">
            <v>Česká republika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A337" t="str">
            <v>GOLDEN CITY, spol. s r.o.</v>
          </cell>
          <cell r="B337">
            <v>41195043</v>
          </cell>
          <cell r="C337" t="str">
            <v>Táboritská 913/3</v>
          </cell>
          <cell r="D337">
            <v>13000</v>
          </cell>
          <cell r="E337" t="str">
            <v>Praha</v>
          </cell>
          <cell r="F337" t="str">
            <v>Česká republika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A338" t="str">
            <v>GOLDEN EXCHANGE s.r.o.</v>
          </cell>
          <cell r="B338">
            <v>24207993</v>
          </cell>
          <cell r="C338" t="str">
            <v>Na poříčí 1063/33</v>
          </cell>
          <cell r="D338">
            <v>11000</v>
          </cell>
          <cell r="E338" t="str">
            <v>Praha</v>
          </cell>
          <cell r="F338" t="str">
            <v>Česká republika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A339" t="str">
            <v>GOLDEN GASTRO SERVICE, s.r.o.</v>
          </cell>
          <cell r="B339">
            <v>25856707</v>
          </cell>
          <cell r="C339" t="str">
            <v>Musorgského 876/8</v>
          </cell>
          <cell r="D339">
            <v>70200</v>
          </cell>
          <cell r="E339" t="str">
            <v>Moravská Ostrava</v>
          </cell>
          <cell r="F339" t="str">
            <v>Česká republika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A340" t="str">
            <v>GOLDEN NARS TRADING COMPANY s.r.o.</v>
          </cell>
          <cell r="B340">
            <v>25328697</v>
          </cell>
          <cell r="C340" t="str">
            <v>Hapalova 42</v>
          </cell>
          <cell r="D340">
            <v>62100</v>
          </cell>
          <cell r="E340" t="str">
            <v>Brno-Řečkovice</v>
          </cell>
          <cell r="F340" t="str">
            <v>Česká republika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A341" t="str">
            <v>GOLF BRNO a.s.</v>
          </cell>
          <cell r="B341">
            <v>26907089</v>
          </cell>
          <cell r="C341" t="str">
            <v>Štefánikova 110/41</v>
          </cell>
          <cell r="D341">
            <v>60200</v>
          </cell>
          <cell r="E341" t="str">
            <v>Brno</v>
          </cell>
          <cell r="F341" t="str">
            <v>Česká republika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A342" t="str">
            <v>Golf Konopiště a.s.</v>
          </cell>
          <cell r="B342">
            <v>25616242</v>
          </cell>
          <cell r="C342" t="str">
            <v>Tvoršovice 27</v>
          </cell>
          <cell r="D342">
            <v>25601</v>
          </cell>
          <cell r="E342" t="str">
            <v>Bystřice</v>
          </cell>
          <cell r="F342" t="str">
            <v>Česká republika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A343" t="str">
            <v>Grabeta s.r.o.</v>
          </cell>
          <cell r="B343">
            <v>24710041</v>
          </cell>
          <cell r="C343" t="str">
            <v>náměstí 14. října 1307/2</v>
          </cell>
          <cell r="D343">
            <v>15000</v>
          </cell>
          <cell r="E343" t="str">
            <v>Praha</v>
          </cell>
          <cell r="F343" t="str">
            <v>Česká republika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A344" t="str">
            <v>GRAND - IISA. CZ s.r.o.</v>
          </cell>
          <cell r="B344">
            <v>28946383</v>
          </cell>
          <cell r="C344" t="str">
            <v>Zelený pruh 1560/99</v>
          </cell>
          <cell r="D344">
            <v>14000</v>
          </cell>
          <cell r="E344" t="str">
            <v>Praha</v>
          </cell>
          <cell r="F344" t="str">
            <v>Česká republika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A345" t="str">
            <v>Grand HK s.r.o.</v>
          </cell>
          <cell r="B345">
            <v>27540677</v>
          </cell>
          <cell r="C345" t="str">
            <v>třída Edvarda Beneše 1527/76</v>
          </cell>
          <cell r="D345">
            <v>50012</v>
          </cell>
          <cell r="E345" t="str">
            <v>Hradec Králové</v>
          </cell>
          <cell r="F345" t="str">
            <v>Česká republika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A346" t="str">
            <v>Grand Hotel Marienbad Betriebs s.r.o.</v>
          </cell>
          <cell r="B346">
            <v>27924076</v>
          </cell>
          <cell r="C346" t="str">
            <v>Opletalova 1402/21</v>
          </cell>
          <cell r="D346">
            <v>11000</v>
          </cell>
          <cell r="E346" t="str">
            <v>Praha</v>
          </cell>
          <cell r="F346" t="str">
            <v>Česká republika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A347" t="str">
            <v>GRANDEZZA HOTELS - BRNO s.r.o.</v>
          </cell>
          <cell r="B347">
            <v>28275837</v>
          </cell>
          <cell r="C347" t="str">
            <v>Zelný trh 314/2</v>
          </cell>
          <cell r="D347">
            <v>60200</v>
          </cell>
          <cell r="E347" t="str">
            <v>Brno</v>
          </cell>
          <cell r="F347" t="str">
            <v>Česká republika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A348" t="str">
            <v>GRANDHOTEL PUPP Karlovy Vary, akciová společnost</v>
          </cell>
          <cell r="B348">
            <v>22004</v>
          </cell>
          <cell r="C348" t="str">
            <v>Mírové náměstí 316/2</v>
          </cell>
          <cell r="D348">
            <v>36001</v>
          </cell>
          <cell r="E348" t="str">
            <v>Karlovy Vary</v>
          </cell>
          <cell r="F348" t="str">
            <v>Česká republika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A349" t="str">
            <v>GULA s.r.o.</v>
          </cell>
          <cell r="B349">
            <v>27442471</v>
          </cell>
          <cell r="C349" t="str">
            <v>Na Vinici 25/34</v>
          </cell>
          <cell r="D349">
            <v>29001</v>
          </cell>
          <cell r="E349" t="str">
            <v>Poděbrady</v>
          </cell>
          <cell r="F349" t="str">
            <v>Česká republika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A350" t="str">
            <v>H &amp; Hotels s r.o.</v>
          </cell>
          <cell r="B350">
            <v>45809534</v>
          </cell>
          <cell r="C350" t="str">
            <v>Václavské náměstí 839/7</v>
          </cell>
          <cell r="D350">
            <v>11000</v>
          </cell>
          <cell r="E350" t="str">
            <v>Praha</v>
          </cell>
          <cell r="F350" t="str">
            <v>Česká republika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A351" t="str">
            <v>H E R Z I G - S M Ě N Á R N Y s.r.o.</v>
          </cell>
          <cell r="B351">
            <v>46978542</v>
          </cell>
          <cell r="C351" t="str">
            <v>Znojemská 111</v>
          </cell>
          <cell r="D351">
            <v>66902</v>
          </cell>
          <cell r="E351" t="str">
            <v>Hnanice</v>
          </cell>
          <cell r="F351" t="str">
            <v>Česká republika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A352" t="str">
            <v>H. P. - WORLD, s. r. o.</v>
          </cell>
          <cell r="B352">
            <v>64088456</v>
          </cell>
          <cell r="C352" t="str">
            <v>Riegrova Č. 11</v>
          </cell>
          <cell r="D352">
            <v>77200</v>
          </cell>
          <cell r="E352" t="str">
            <v>Olomouc</v>
          </cell>
          <cell r="F352" t="str">
            <v>Česká republika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A353" t="str">
            <v>HADDEX, s.r.o.</v>
          </cell>
          <cell r="B353">
            <v>25151134</v>
          </cell>
          <cell r="C353" t="str">
            <v>Palackého 108</v>
          </cell>
          <cell r="D353">
            <v>38226</v>
          </cell>
          <cell r="E353" t="str">
            <v>Horní Planá</v>
          </cell>
          <cell r="F353" t="str">
            <v>Česká republika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A354" t="str">
            <v>Hájek Radim</v>
          </cell>
          <cell r="B354">
            <v>67546943</v>
          </cell>
          <cell r="C354" t="str">
            <v>Újezd 967/16</v>
          </cell>
          <cell r="D354">
            <v>69145</v>
          </cell>
          <cell r="E354" t="str">
            <v>Podivín</v>
          </cell>
          <cell r="F354" t="str">
            <v>Česká republika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A355" t="str">
            <v>Hamala Lubomír</v>
          </cell>
          <cell r="B355">
            <v>65659554</v>
          </cell>
          <cell r="C355" t="str">
            <v>Litoměřická 988/9</v>
          </cell>
          <cell r="D355">
            <v>40003</v>
          </cell>
          <cell r="E355" t="str">
            <v>Ústí nad Labem</v>
          </cell>
          <cell r="F355" t="str">
            <v>Česká republika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A356" t="str">
            <v>HANDALA s.r.o.</v>
          </cell>
          <cell r="B356">
            <v>2620197</v>
          </cell>
          <cell r="C356" t="str">
            <v>Zeyerova alej 1424/13</v>
          </cell>
          <cell r="D356">
            <v>16200</v>
          </cell>
          <cell r="E356" t="str">
            <v>Praha</v>
          </cell>
          <cell r="F356" t="str">
            <v>Česká republika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A357" t="str">
            <v>Hank Martin</v>
          </cell>
          <cell r="B357">
            <v>65699424</v>
          </cell>
          <cell r="C357" t="str">
            <v>Bedřichov 39</v>
          </cell>
          <cell r="D357">
            <v>54351</v>
          </cell>
          <cell r="E357" t="str">
            <v>Špindlerův Mlýn</v>
          </cell>
          <cell r="F357" t="str">
            <v>Česká republika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 t="str">
            <v>HARMONY CLUB HOTELY, a.s.</v>
          </cell>
          <cell r="B358">
            <v>60108878</v>
          </cell>
          <cell r="C358" t="str">
            <v>Bedřichov 106</v>
          </cell>
          <cell r="D358">
            <v>54351</v>
          </cell>
          <cell r="E358" t="str">
            <v>Špindlerův Mlýn</v>
          </cell>
          <cell r="F358" t="str">
            <v>Česká republika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A359" t="str">
            <v>Haštalská 19, spol. s r.o.</v>
          </cell>
          <cell r="B359">
            <v>26493624</v>
          </cell>
          <cell r="C359" t="str">
            <v>Haštalská 943/19</v>
          </cell>
          <cell r="D359">
            <v>11000</v>
          </cell>
          <cell r="E359" t="str">
            <v>Praha</v>
          </cell>
          <cell r="F359" t="str">
            <v>Česká republika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A360" t="str">
            <v>Haštalská s.r.o.</v>
          </cell>
          <cell r="B360">
            <v>25654811</v>
          </cell>
          <cell r="C360" t="str">
            <v>Haštalská 14/752</v>
          </cell>
          <cell r="D360">
            <v>11000</v>
          </cell>
          <cell r="E360" t="str">
            <v>Praha 1</v>
          </cell>
          <cell r="F360" t="str">
            <v>Česká republika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A361" t="str">
            <v>Hawlová Pavla</v>
          </cell>
          <cell r="B361">
            <v>40705234</v>
          </cell>
          <cell r="C361" t="str">
            <v>Linecká 843</v>
          </cell>
          <cell r="D361">
            <v>38241</v>
          </cell>
          <cell r="E361" t="str">
            <v>Kaplice</v>
          </cell>
          <cell r="F361" t="str">
            <v>Česká republika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A362" t="str">
            <v>Heger Petr, Mgr.</v>
          </cell>
          <cell r="B362">
            <v>15506363</v>
          </cell>
          <cell r="C362" t="str">
            <v>tř. Spojenců 593/14</v>
          </cell>
          <cell r="D362">
            <v>77900</v>
          </cell>
          <cell r="E362" t="str">
            <v>Olomouc</v>
          </cell>
          <cell r="F362" t="str">
            <v>Česká republika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A363" t="str">
            <v>HELENA JUNGMANOVÁ - TRAVEL AGENCY ASTRA s.r.o.</v>
          </cell>
          <cell r="B363">
            <v>26382792</v>
          </cell>
          <cell r="C363" t="str">
            <v>Lázeňská 480/5</v>
          </cell>
          <cell r="D363">
            <v>36001</v>
          </cell>
          <cell r="E363" t="str">
            <v>Karlovy Vary</v>
          </cell>
          <cell r="F363" t="str">
            <v>Česká republika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A364" t="str">
            <v>HEMIEX, s.r.o.</v>
          </cell>
          <cell r="B364">
            <v>28271114</v>
          </cell>
          <cell r="C364" t="str">
            <v>Štefáčkova 2370/5</v>
          </cell>
          <cell r="D364">
            <v>62800</v>
          </cell>
          <cell r="E364" t="str">
            <v>Brno</v>
          </cell>
          <cell r="F364" t="str">
            <v>Česká republika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A365" t="str">
            <v>Henclová Romana</v>
          </cell>
          <cell r="B365">
            <v>45962774</v>
          </cell>
          <cell r="C365" t="str">
            <v>Nový Domov 429</v>
          </cell>
          <cell r="D365">
            <v>54101</v>
          </cell>
          <cell r="E365" t="str">
            <v>Trutnov</v>
          </cell>
          <cell r="F365" t="str">
            <v>Česká republika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A366" t="str">
            <v>Hlaváčová Miloslava</v>
          </cell>
          <cell r="B366">
            <v>42135656</v>
          </cell>
          <cell r="C366" t="str">
            <v>Zlatá výšina 568</v>
          </cell>
          <cell r="D366">
            <v>46334</v>
          </cell>
          <cell r="E366" t="str">
            <v>Hrádek nad Nisou</v>
          </cell>
          <cell r="F366" t="str">
            <v>Česká republika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A367" t="str">
            <v>HMG s.r.o.</v>
          </cell>
          <cell r="B367">
            <v>25734008</v>
          </cell>
          <cell r="C367" t="str">
            <v>Hybernská 1674/42</v>
          </cell>
          <cell r="D367">
            <v>11000</v>
          </cell>
          <cell r="E367" t="str">
            <v>Praha</v>
          </cell>
          <cell r="F367" t="str">
            <v>Česká republika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A368" t="str">
            <v>Hoang Chung</v>
          </cell>
          <cell r="B368">
            <v>42436044</v>
          </cell>
          <cell r="C368" t="str">
            <v>Husova 510/6</v>
          </cell>
          <cell r="D368">
            <v>35301</v>
          </cell>
          <cell r="E368" t="str">
            <v>Mariánské Lázně</v>
          </cell>
          <cell r="F368" t="str">
            <v>Česká republika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A369" t="str">
            <v>Hoang Thi Thu Hien</v>
          </cell>
          <cell r="B369">
            <v>61808733</v>
          </cell>
          <cell r="C369" t="str">
            <v>Svatá Kateřina 111</v>
          </cell>
          <cell r="D369">
            <v>34806</v>
          </cell>
          <cell r="E369" t="str">
            <v>Rozvadov</v>
          </cell>
          <cell r="F369" t="str">
            <v>Česká republika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A370" t="str">
            <v>Hoang Tuan Dung</v>
          </cell>
          <cell r="B370">
            <v>67970028</v>
          </cell>
          <cell r="C370" t="str">
            <v>Sokolovská 701/49</v>
          </cell>
          <cell r="D370">
            <v>36005</v>
          </cell>
          <cell r="E370" t="str">
            <v>Karlovy Vary</v>
          </cell>
          <cell r="F370" t="str">
            <v>Česká republika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A371" t="str">
            <v>Hoang Van Minh</v>
          </cell>
          <cell r="B371">
            <v>65558774</v>
          </cell>
          <cell r="C371" t="str">
            <v>náměstí Dr. M. Horákové 1146/6</v>
          </cell>
          <cell r="D371">
            <v>36001</v>
          </cell>
          <cell r="E371" t="str">
            <v>Karlovy Vary</v>
          </cell>
          <cell r="F371" t="str">
            <v>Česká republika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A372" t="str">
            <v>HOFR Metal, s.r.o.</v>
          </cell>
          <cell r="B372">
            <v>25935691</v>
          </cell>
          <cell r="C372" t="str">
            <v>Tyršova 1177</v>
          </cell>
          <cell r="D372">
            <v>50346</v>
          </cell>
          <cell r="E372" t="str">
            <v>Třebechovice pod Orebem</v>
          </cell>
          <cell r="F372" t="str">
            <v>Česká republika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A373" t="str">
            <v>HOMA holding s.r.o.</v>
          </cell>
          <cell r="B373">
            <v>25915347</v>
          </cell>
          <cell r="C373" t="str">
            <v>Masarykovo náměstí 900</v>
          </cell>
          <cell r="D373">
            <v>53701</v>
          </cell>
          <cell r="E373" t="str">
            <v>Chrudim</v>
          </cell>
          <cell r="F373" t="str">
            <v>Česká republika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A374" t="str">
            <v>Horské lázně Karlova Studánka, státní podnik</v>
          </cell>
          <cell r="B374">
            <v>14450216</v>
          </cell>
          <cell r="C374" t="str">
            <v>č.p. 6</v>
          </cell>
          <cell r="D374">
            <v>79324</v>
          </cell>
          <cell r="E374" t="str">
            <v>Karlova Studánka</v>
          </cell>
          <cell r="F374" t="str">
            <v>Česká republika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A375" t="str">
            <v>Hotel Albion s.r.o.</v>
          </cell>
          <cell r="B375">
            <v>24689556</v>
          </cell>
          <cell r="C375" t="str">
            <v>Peroutkova 531/81</v>
          </cell>
          <cell r="D375">
            <v>15800</v>
          </cell>
          <cell r="E375" t="str">
            <v>Praha</v>
          </cell>
          <cell r="F375" t="str">
            <v>Česká republika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A376" t="str">
            <v>HOTEL AMBASSADOR ZLATÁ HUSA spol. s r.o.</v>
          </cell>
          <cell r="B376">
            <v>45794898</v>
          </cell>
          <cell r="C376" t="str">
            <v>Václavské náměstí 5-7</v>
          </cell>
          <cell r="D376">
            <v>11000</v>
          </cell>
          <cell r="E376" t="str">
            <v>Praha 1</v>
          </cell>
          <cell r="F376" t="str">
            <v>Česká republika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A377" t="str">
            <v>HOTEL AMETYST s.r.o.</v>
          </cell>
          <cell r="B377">
            <v>49708872</v>
          </cell>
          <cell r="C377" t="str">
            <v>Jana Masaryka 523/11</v>
          </cell>
          <cell r="D377">
            <v>12000</v>
          </cell>
          <cell r="E377" t="str">
            <v>Praha</v>
          </cell>
          <cell r="F377" t="str">
            <v>Česká republika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A378" t="str">
            <v>HOTEL ANDĚL s.r.o.</v>
          </cell>
          <cell r="B378">
            <v>25672029</v>
          </cell>
          <cell r="C378" t="str">
            <v>Radlická 857/40</v>
          </cell>
          <cell r="D378">
            <v>15000</v>
          </cell>
          <cell r="E378" t="str">
            <v>Praha</v>
          </cell>
          <cell r="F378" t="str">
            <v>Česká republika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A379" t="str">
            <v>Hotel ATLANTIS, a.s.</v>
          </cell>
          <cell r="B379">
            <v>25567551</v>
          </cell>
          <cell r="C379" t="str">
            <v>Rozdrojovice 177</v>
          </cell>
          <cell r="D379">
            <v>66434</v>
          </cell>
          <cell r="E379" t="str">
            <v>Kuřim</v>
          </cell>
          <cell r="F379" t="str">
            <v>Česká republika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  <row r="380">
          <cell r="A380" t="str">
            <v>Hotel ATOM s.r.o.</v>
          </cell>
          <cell r="B380">
            <v>25323474</v>
          </cell>
          <cell r="C380" t="str">
            <v>Velkomeziříčská 640/45</v>
          </cell>
          <cell r="D380">
            <v>67401</v>
          </cell>
          <cell r="E380" t="str">
            <v>Třebíč</v>
          </cell>
          <cell r="F380" t="str">
            <v>Česká republika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</row>
        <row r="381">
          <cell r="A381" t="str">
            <v>Hotel CLEMENT s.r.o.</v>
          </cell>
          <cell r="B381">
            <v>28963679</v>
          </cell>
          <cell r="C381" t="str">
            <v>Klimentská 1213/30</v>
          </cell>
          <cell r="D381">
            <v>11000</v>
          </cell>
          <cell r="E381" t="str">
            <v>Praha</v>
          </cell>
          <cell r="F381" t="str">
            <v>Česká republika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</row>
        <row r="382">
          <cell r="A382" t="str">
            <v>Hotel Continental, s.r.o.</v>
          </cell>
          <cell r="B382">
            <v>64831035</v>
          </cell>
          <cell r="C382" t="str">
            <v>Zbrojnická 312/8</v>
          </cell>
          <cell r="D382">
            <v>30100</v>
          </cell>
          <cell r="E382" t="str">
            <v>Plzeň</v>
          </cell>
          <cell r="F382" t="str">
            <v>Česká republika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</row>
        <row r="383">
          <cell r="A383" t="str">
            <v>HOTEL ČECHIE PRAHA, a.s.</v>
          </cell>
          <cell r="B383">
            <v>25051997</v>
          </cell>
          <cell r="C383" t="str">
            <v>U Sluncové 618/25</v>
          </cell>
          <cell r="D383">
            <v>18600</v>
          </cell>
          <cell r="E383" t="str">
            <v>Praha</v>
          </cell>
          <cell r="F383" t="str">
            <v>Česká republika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</row>
        <row r="384">
          <cell r="A384" t="str">
            <v>Hotel Česká koruna spol. s r.o.</v>
          </cell>
          <cell r="B384">
            <v>25420232</v>
          </cell>
          <cell r="C384" t="str">
            <v>Masarykovo nám. 60/7</v>
          </cell>
          <cell r="D384">
            <v>40502</v>
          </cell>
          <cell r="E384" t="str">
            <v>Děčín</v>
          </cell>
          <cell r="F384" t="str">
            <v>Česká republika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</row>
        <row r="385">
          <cell r="A385" t="str">
            <v>Hotel Dlouhé Stráně, s.r.o.</v>
          </cell>
          <cell r="B385">
            <v>48391310</v>
          </cell>
          <cell r="C385" t="str">
            <v>Rejhotice 72</v>
          </cell>
          <cell r="D385">
            <v>78811</v>
          </cell>
          <cell r="E385" t="str">
            <v>Loučná nad Desnou</v>
          </cell>
          <cell r="F385" t="str">
            <v>Česká republika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</row>
        <row r="386">
          <cell r="A386" t="str">
            <v>HOTEL DVOŘÁK TÁBOR s.r.o.</v>
          </cell>
          <cell r="B386">
            <v>28122178</v>
          </cell>
          <cell r="C386" t="str">
            <v>Hradební 3037</v>
          </cell>
          <cell r="D386">
            <v>39001</v>
          </cell>
          <cell r="E386" t="str">
            <v>Tábor</v>
          </cell>
          <cell r="F386" t="str">
            <v>Česká republika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</row>
        <row r="387">
          <cell r="A387" t="str">
            <v>Hotel Esplanade Praha, a. s.</v>
          </cell>
          <cell r="B387">
            <v>566136</v>
          </cell>
          <cell r="C387" t="str">
            <v>Washingtonova 1600/19</v>
          </cell>
          <cell r="D387">
            <v>11000</v>
          </cell>
          <cell r="E387" t="str">
            <v>Praha</v>
          </cell>
          <cell r="F387" t="str">
            <v>Česká republika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</row>
        <row r="388">
          <cell r="A388" t="str">
            <v>Hotel EURO Pardubice, a.s.</v>
          </cell>
          <cell r="B388">
            <v>27478611</v>
          </cell>
          <cell r="C388" t="str">
            <v>Jiráskova 2781</v>
          </cell>
          <cell r="D388">
            <v>53002</v>
          </cell>
          <cell r="E388" t="str">
            <v>Pardubice</v>
          </cell>
          <cell r="F388" t="str">
            <v>Česká republika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</row>
        <row r="389">
          <cell r="A389" t="str">
            <v>Hotel FLORA ML s.r.o.</v>
          </cell>
          <cell r="B389">
            <v>2307952</v>
          </cell>
          <cell r="C389" t="str">
            <v>Anglická 137/11</v>
          </cell>
          <cell r="D389">
            <v>35301</v>
          </cell>
          <cell r="E389" t="str">
            <v>Mariánské Lázně</v>
          </cell>
          <cell r="F389" t="str">
            <v>Česká republika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</row>
        <row r="390">
          <cell r="A390" t="str">
            <v>HOTEL GLOBUS, a.s.</v>
          </cell>
          <cell r="B390">
            <v>29010357</v>
          </cell>
          <cell r="C390" t="str">
            <v>Mělnická 582/13</v>
          </cell>
          <cell r="D390">
            <v>15000</v>
          </cell>
          <cell r="E390" t="str">
            <v>Praha</v>
          </cell>
          <cell r="F390" t="str">
            <v>Česká republika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</row>
        <row r="391">
          <cell r="A391" t="str">
            <v>Hotel Grand Beroun s.r.o.</v>
          </cell>
          <cell r="B391">
            <v>25510118</v>
          </cell>
          <cell r="C391" t="str">
            <v>Nám. M.Poštové 49</v>
          </cell>
          <cell r="D391">
            <v>26601</v>
          </cell>
          <cell r="E391" t="str">
            <v>Beroun</v>
          </cell>
          <cell r="F391" t="str">
            <v>Česká republika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</row>
        <row r="392">
          <cell r="A392" t="str">
            <v>Hotel Chvalská Tvrz s.r.o.</v>
          </cell>
          <cell r="B392">
            <v>27214184</v>
          </cell>
          <cell r="C392" t="str">
            <v>Na Chvalské tvrzi 858/3</v>
          </cell>
          <cell r="D392">
            <v>19300</v>
          </cell>
          <cell r="E392" t="str">
            <v>Praha</v>
          </cell>
          <cell r="F392" t="str">
            <v>Česká republika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</row>
        <row r="393">
          <cell r="A393" t="str">
            <v>HOTEL JANA a.s.</v>
          </cell>
          <cell r="B393">
            <v>25399730</v>
          </cell>
          <cell r="C393" t="str">
            <v>Koliby 2824/2</v>
          </cell>
          <cell r="D393">
            <v>75002</v>
          </cell>
          <cell r="E393" t="str">
            <v>Přerov</v>
          </cell>
          <cell r="F393" t="str">
            <v>Česká republika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</row>
        <row r="394">
          <cell r="A394" t="str">
            <v>Hotel Krakonoš s.r.o.</v>
          </cell>
          <cell r="B394">
            <v>25219863</v>
          </cell>
          <cell r="C394" t="str">
            <v>č.p. 660</v>
          </cell>
          <cell r="D394">
            <v>35301</v>
          </cell>
          <cell r="E394" t="str">
            <v>Mariánské Lázně</v>
          </cell>
          <cell r="F394" t="str">
            <v>Česká republika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</row>
        <row r="395">
          <cell r="A395" t="str">
            <v>Hotel Luník, spol. s r.o.</v>
          </cell>
          <cell r="B395">
            <v>45279764</v>
          </cell>
          <cell r="C395" t="str">
            <v>Londýnská 609/50</v>
          </cell>
          <cell r="D395">
            <v>12000</v>
          </cell>
          <cell r="E395" t="str">
            <v>Praha</v>
          </cell>
          <cell r="F395" t="str">
            <v>Česká republika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 t="str">
            <v>Hotel MÁNES, s.r.o.</v>
          </cell>
          <cell r="B396">
            <v>26260298</v>
          </cell>
          <cell r="C396" t="str">
            <v>Čsl. armády 303</v>
          </cell>
          <cell r="D396">
            <v>59202</v>
          </cell>
          <cell r="E396" t="str">
            <v>Svratka</v>
          </cell>
          <cell r="F396" t="str">
            <v>Česká republika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</row>
        <row r="397">
          <cell r="A397" t="str">
            <v>Hotel Merkur s.r.o.</v>
          </cell>
          <cell r="B397">
            <v>25414593</v>
          </cell>
          <cell r="C397" t="str">
            <v>Anenské náměstí 4340/8</v>
          </cell>
          <cell r="D397">
            <v>46601</v>
          </cell>
          <cell r="E397" t="str">
            <v>Jablonec nad Nisou</v>
          </cell>
          <cell r="F397" t="str">
            <v>Česká republika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</row>
        <row r="398">
          <cell r="A398" t="str">
            <v>Hotel Moráň, spol. s r.o.</v>
          </cell>
          <cell r="B398">
            <v>45800324</v>
          </cell>
          <cell r="C398" t="str">
            <v>Na Moráni 326/15</v>
          </cell>
          <cell r="D398">
            <v>12800</v>
          </cell>
          <cell r="E398" t="str">
            <v>Praha</v>
          </cell>
          <cell r="F398" t="str">
            <v>Česká republika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</row>
        <row r="399">
          <cell r="A399" t="str">
            <v>Hotel Olšanka, s.r.o.</v>
          </cell>
          <cell r="B399">
            <v>26418703</v>
          </cell>
          <cell r="C399" t="str">
            <v>Táboritská 1000/23</v>
          </cell>
          <cell r="D399">
            <v>13000</v>
          </cell>
          <cell r="E399" t="str">
            <v>Praha</v>
          </cell>
          <cell r="F399" t="str">
            <v>Česká republika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</row>
        <row r="400">
          <cell r="A400" t="str">
            <v>HOTEL OLYMPIE, s.r.o.</v>
          </cell>
          <cell r="B400">
            <v>26150026</v>
          </cell>
          <cell r="C400" t="str">
            <v>Oldřichova 529/41</v>
          </cell>
          <cell r="D400">
            <v>12800</v>
          </cell>
          <cell r="E400" t="str">
            <v>Praha</v>
          </cell>
          <cell r="F400" t="str">
            <v>Česká republika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</row>
        <row r="401">
          <cell r="A401" t="str">
            <v>Hotel OPERA s.r.o.</v>
          </cell>
          <cell r="B401">
            <v>45276731</v>
          </cell>
          <cell r="C401" t="str">
            <v>Těšnov 1743/13</v>
          </cell>
          <cell r="D401">
            <v>11000</v>
          </cell>
          <cell r="E401" t="str">
            <v>Praha</v>
          </cell>
          <cell r="F401" t="str">
            <v>Česká republika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</row>
        <row r="402">
          <cell r="A402" t="str">
            <v>Hotel Operations EUROPORT s.r.o.</v>
          </cell>
          <cell r="B402">
            <v>24155837</v>
          </cell>
          <cell r="C402" t="str">
            <v>Jáchymova 26/2</v>
          </cell>
          <cell r="D402">
            <v>11000</v>
          </cell>
          <cell r="E402" t="str">
            <v>Praha</v>
          </cell>
          <cell r="F402" t="str">
            <v>Česká republika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</row>
        <row r="403">
          <cell r="A403" t="str">
            <v>Hotel Operations Plzeň s.r.o.</v>
          </cell>
          <cell r="B403">
            <v>24155811</v>
          </cell>
          <cell r="C403" t="str">
            <v>Jáchymova 26/2</v>
          </cell>
          <cell r="D403">
            <v>11000</v>
          </cell>
          <cell r="E403" t="str">
            <v>Praha</v>
          </cell>
          <cell r="F403" t="str">
            <v>Česká republika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</row>
        <row r="404">
          <cell r="A404" t="str">
            <v>Hotel Paris s.r.o.</v>
          </cell>
          <cell r="B404">
            <v>25237187</v>
          </cell>
          <cell r="C404" t="str">
            <v>Goethovo náměstí 15/3</v>
          </cell>
          <cell r="D404">
            <v>35301</v>
          </cell>
          <cell r="E404" t="str">
            <v>Mariánské Lázně</v>
          </cell>
          <cell r="F404" t="str">
            <v>Česká republika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</row>
        <row r="405">
          <cell r="A405" t="str">
            <v>HOTEL PRAHA GROUP s.r.o.</v>
          </cell>
          <cell r="B405">
            <v>25602560</v>
          </cell>
          <cell r="C405" t="str">
            <v>Slezanů 2317/19</v>
          </cell>
          <cell r="D405">
            <v>16900</v>
          </cell>
          <cell r="E405" t="str">
            <v>Praha</v>
          </cell>
          <cell r="F405" t="str">
            <v>Česká republika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</row>
        <row r="406">
          <cell r="A406" t="str">
            <v>Hotel Prince de Ligne s.r.o.</v>
          </cell>
          <cell r="B406">
            <v>61326534</v>
          </cell>
          <cell r="C406" t="str">
            <v>Zámecké náměstí 136/8</v>
          </cell>
          <cell r="D406">
            <v>41501</v>
          </cell>
          <cell r="E406" t="str">
            <v>Teplice</v>
          </cell>
          <cell r="F406" t="str">
            <v>Česká republika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</row>
        <row r="407">
          <cell r="A407" t="str">
            <v>HOTEL ROTT, a.s.</v>
          </cell>
          <cell r="B407">
            <v>60792311</v>
          </cell>
          <cell r="C407" t="str">
            <v>Malé náměstí 138/4</v>
          </cell>
          <cell r="D407">
            <v>11000</v>
          </cell>
          <cell r="E407" t="str">
            <v>Praha</v>
          </cell>
          <cell r="F407" t="str">
            <v>Česká republika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</row>
        <row r="408">
          <cell r="A408" t="str">
            <v>Hotel Silenzio, spol. s r.o.</v>
          </cell>
          <cell r="B408">
            <v>28207441</v>
          </cell>
          <cell r="C408" t="str">
            <v>Na Karlovce 2565/1b</v>
          </cell>
          <cell r="D408">
            <v>16000</v>
          </cell>
          <cell r="E408" t="str">
            <v>Praha</v>
          </cell>
          <cell r="F408" t="str">
            <v>Česká republika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</row>
        <row r="409">
          <cell r="A409" t="str">
            <v>Hotel SLEZAN a.s.</v>
          </cell>
          <cell r="B409">
            <v>25368575</v>
          </cell>
          <cell r="C409" t="str">
            <v>Revoluční 1712/20</v>
          </cell>
          <cell r="D409">
            <v>79201</v>
          </cell>
          <cell r="E409" t="str">
            <v>Bruntál</v>
          </cell>
          <cell r="F409" t="str">
            <v>Česká republika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</row>
        <row r="410">
          <cell r="A410" t="str">
            <v>Hotel Slovan a.s.</v>
          </cell>
          <cell r="B410">
            <v>25304275</v>
          </cell>
          <cell r="C410" t="str">
            <v>Lidická 702/23</v>
          </cell>
          <cell r="D410">
            <v>60200</v>
          </cell>
          <cell r="E410" t="str">
            <v>Brno</v>
          </cell>
          <cell r="F410" t="str">
            <v>Česká republika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</row>
        <row r="411">
          <cell r="A411" t="str">
            <v>HOTEL SLUNCE HB s.r.o.</v>
          </cell>
          <cell r="B411">
            <v>25279238</v>
          </cell>
          <cell r="C411" t="str">
            <v>Jihlavská 1985</v>
          </cell>
          <cell r="D411">
            <v>58001</v>
          </cell>
          <cell r="E411" t="str">
            <v>Havlíčkův Brod</v>
          </cell>
          <cell r="F411" t="str">
            <v>Česká republika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</row>
        <row r="412">
          <cell r="A412" t="str">
            <v>HOTEL TATRA KOPŘIVNICE, s.r.o.</v>
          </cell>
          <cell r="B412">
            <v>25858874</v>
          </cell>
          <cell r="C412" t="str">
            <v>Žerotínova 1114</v>
          </cell>
          <cell r="D412">
            <v>75501</v>
          </cell>
          <cell r="E412" t="str">
            <v>Vsetín</v>
          </cell>
          <cell r="F412" t="str">
            <v>Česká republika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</row>
        <row r="413">
          <cell r="A413" t="str">
            <v>Hotel Theresia Kolín, a.s.</v>
          </cell>
          <cell r="B413">
            <v>29037077</v>
          </cell>
          <cell r="C413" t="str">
            <v>Na Petříně 991</v>
          </cell>
          <cell r="D413">
            <v>28002</v>
          </cell>
          <cell r="E413" t="str">
            <v>Kolín</v>
          </cell>
          <cell r="F413" t="str">
            <v>Česká republika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</row>
        <row r="414">
          <cell r="A414" t="str">
            <v>Hotel TRINITY, s.r.o.</v>
          </cell>
          <cell r="B414">
            <v>26802970</v>
          </cell>
          <cell r="C414" t="str">
            <v>Pavelčákova 445/22</v>
          </cell>
          <cell r="D414">
            <v>77900</v>
          </cell>
          <cell r="E414" t="str">
            <v>Olomouc</v>
          </cell>
          <cell r="F414" t="str">
            <v>Česká republika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</row>
        <row r="415">
          <cell r="A415" t="str">
            <v>Hotel ULRIKA, s.r.o.</v>
          </cell>
          <cell r="B415">
            <v>46884645</v>
          </cell>
          <cell r="C415" t="str">
            <v>Sadová 875/16</v>
          </cell>
          <cell r="D415">
            <v>36001</v>
          </cell>
          <cell r="E415" t="str">
            <v>Karlovy Vary</v>
          </cell>
          <cell r="F415" t="str">
            <v>Česká republika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</row>
        <row r="416">
          <cell r="A416" t="str">
            <v>HOTEL UNION Praha, s.r.o.</v>
          </cell>
          <cell r="B416">
            <v>27143741</v>
          </cell>
          <cell r="C416" t="str">
            <v>Ostrčilovo náměstí 462/4</v>
          </cell>
          <cell r="D416">
            <v>12800</v>
          </cell>
          <cell r="E416" t="str">
            <v>Praha</v>
          </cell>
          <cell r="F416" t="str">
            <v>Česká republika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</row>
        <row r="417">
          <cell r="A417" t="str">
            <v>HOTEL VICTORIA s.r.o.</v>
          </cell>
          <cell r="B417">
            <v>25233319</v>
          </cell>
          <cell r="C417" t="str">
            <v>Borská 1155/19</v>
          </cell>
          <cell r="D417">
            <v>30100</v>
          </cell>
          <cell r="E417" t="str">
            <v>Plzeň</v>
          </cell>
          <cell r="F417" t="str">
            <v>Česká republika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</row>
        <row r="418">
          <cell r="A418" t="str">
            <v>HOTELPARK STADION a.s.</v>
          </cell>
          <cell r="B418">
            <v>27820998</v>
          </cell>
          <cell r="C418" t="str">
            <v>Dlouhá 562/22</v>
          </cell>
          <cell r="D418">
            <v>77900</v>
          </cell>
          <cell r="E418" t="str">
            <v>Olomouc</v>
          </cell>
          <cell r="F418" t="str">
            <v>Česká republika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</row>
        <row r="419">
          <cell r="A419" t="str">
            <v>Hotelpro s.r.o.</v>
          </cell>
          <cell r="B419">
            <v>25649019</v>
          </cell>
          <cell r="C419" t="str">
            <v>Budečská 796/17</v>
          </cell>
          <cell r="D419">
            <v>12000</v>
          </cell>
          <cell r="E419" t="str">
            <v>Praha</v>
          </cell>
          <cell r="F419" t="str">
            <v>Česká republika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</row>
        <row r="420">
          <cell r="A420" t="str">
            <v>HOTELY SRNÍ, a.s.</v>
          </cell>
          <cell r="B420">
            <v>28666712</v>
          </cell>
          <cell r="C420" t="str">
            <v>č.p. 117</v>
          </cell>
          <cell r="D420">
            <v>34192</v>
          </cell>
          <cell r="E420" t="str">
            <v>Srní</v>
          </cell>
          <cell r="F420" t="str">
            <v>Česká republika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</row>
        <row r="421">
          <cell r="A421" t="str">
            <v>HP TRONIC, s.r.o.</v>
          </cell>
          <cell r="B421">
            <v>60323418</v>
          </cell>
          <cell r="C421" t="str">
            <v>Prštné-Kútiky 637</v>
          </cell>
          <cell r="D421">
            <v>76001</v>
          </cell>
          <cell r="E421" t="str">
            <v>Zlín</v>
          </cell>
          <cell r="F421" t="str">
            <v>Česká republika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</row>
        <row r="422">
          <cell r="A422" t="str">
            <v>Hrabalová Jana, Ing.</v>
          </cell>
          <cell r="B422">
            <v>11606401</v>
          </cell>
          <cell r="C422" t="str">
            <v>Lomní 366</v>
          </cell>
          <cell r="D422">
            <v>54101</v>
          </cell>
          <cell r="E422" t="str">
            <v>Trutnov</v>
          </cell>
          <cell r="F422" t="str">
            <v>Česká republika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</row>
        <row r="423">
          <cell r="A423" t="str">
            <v>Hromek Petr, Mgr.</v>
          </cell>
          <cell r="B423">
            <v>65852508</v>
          </cell>
          <cell r="C423" t="str">
            <v>Vnitřní 438/3</v>
          </cell>
          <cell r="D423">
            <v>60200</v>
          </cell>
          <cell r="E423" t="str">
            <v>Brno</v>
          </cell>
          <cell r="F423" t="str">
            <v>Česká republika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</row>
        <row r="424">
          <cell r="A424" t="str">
            <v>HS STAVOFIN s.r.o.</v>
          </cell>
          <cell r="B424">
            <v>28709624</v>
          </cell>
          <cell r="C424" t="str">
            <v>Frýdlantská 185/6</v>
          </cell>
          <cell r="D424">
            <v>46001</v>
          </cell>
          <cell r="E424" t="str">
            <v>Liberec</v>
          </cell>
          <cell r="F424" t="str">
            <v>Česká republika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</row>
        <row r="425">
          <cell r="A425" t="str">
            <v>HUMHAL, s.r.o.</v>
          </cell>
          <cell r="B425">
            <v>25129198</v>
          </cell>
          <cell r="C425" t="str">
            <v>Jičínská 1073</v>
          </cell>
          <cell r="D425">
            <v>29301</v>
          </cell>
          <cell r="E425" t="str">
            <v>Mladá Boleslav</v>
          </cell>
          <cell r="F425" t="str">
            <v>Česká republika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</row>
        <row r="426">
          <cell r="A426" t="str">
            <v>HUSPAK s.r.o.</v>
          </cell>
          <cell r="B426">
            <v>25778625</v>
          </cell>
          <cell r="C426" t="str">
            <v>Panská 892/1</v>
          </cell>
          <cell r="D426">
            <v>11000</v>
          </cell>
          <cell r="E426" t="str">
            <v>Praha</v>
          </cell>
          <cell r="F426" t="str">
            <v>Česká republika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</row>
        <row r="427">
          <cell r="A427" t="str">
            <v>Hybernská Properties, s.r.o.</v>
          </cell>
          <cell r="B427">
            <v>25769031</v>
          </cell>
          <cell r="C427" t="str">
            <v>Hybernská 1002/12</v>
          </cell>
          <cell r="D427">
            <v>11000</v>
          </cell>
          <cell r="E427" t="str">
            <v>Praha</v>
          </cell>
          <cell r="F427" t="str">
            <v>Česká republika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</row>
        <row r="428">
          <cell r="A428" t="str">
            <v>Chaloupská Miroslava, RNDr.</v>
          </cell>
          <cell r="B428">
            <v>41211715</v>
          </cell>
          <cell r="C428" t="str">
            <v>č.p. 158</v>
          </cell>
          <cell r="D428">
            <v>51237</v>
          </cell>
          <cell r="E428" t="str">
            <v>Benecko</v>
          </cell>
          <cell r="F428" t="str">
            <v>Česká republika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</row>
        <row r="429">
          <cell r="A429" t="str">
            <v>CHANGE v.o.s.</v>
          </cell>
          <cell r="B429">
            <v>49447149</v>
          </cell>
          <cell r="C429" t="str">
            <v>Karlovo náměstí 56</v>
          </cell>
          <cell r="D429">
            <v>67401</v>
          </cell>
          <cell r="E429" t="str">
            <v>Třebíč</v>
          </cell>
          <cell r="F429" t="str">
            <v>Česká republika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</row>
        <row r="430">
          <cell r="A430" t="str">
            <v>CHARAFLI, s.r.o.</v>
          </cell>
          <cell r="B430">
            <v>25754858</v>
          </cell>
          <cell r="C430" t="str">
            <v>V průčelí 1652/6</v>
          </cell>
          <cell r="D430">
            <v>14900</v>
          </cell>
          <cell r="E430" t="str">
            <v>Praha</v>
          </cell>
          <cell r="F430" t="str">
            <v>Česká republika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</row>
        <row r="431">
          <cell r="A431" t="str">
            <v>Charge s.r.o.</v>
          </cell>
          <cell r="B431">
            <v>60319917</v>
          </cell>
          <cell r="C431" t="str">
            <v>Wilsonova 102/12</v>
          </cell>
          <cell r="D431">
            <v>75002</v>
          </cell>
          <cell r="E431" t="str">
            <v>Přerov</v>
          </cell>
          <cell r="F431" t="str">
            <v>Česká republika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</row>
        <row r="432">
          <cell r="A432" t="str">
            <v>Chateau Mcely s.r.o.</v>
          </cell>
          <cell r="B432">
            <v>26728796</v>
          </cell>
          <cell r="C432" t="str">
            <v>č.p. 61</v>
          </cell>
          <cell r="D432">
            <v>28936</v>
          </cell>
          <cell r="E432" t="str">
            <v>Mcely</v>
          </cell>
          <cell r="F432" t="str">
            <v>Česká republika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</row>
        <row r="433">
          <cell r="A433" t="str">
            <v>Chequepoint, a. s.</v>
          </cell>
          <cell r="B433">
            <v>541389</v>
          </cell>
          <cell r="C433" t="str">
            <v>Železná 483/2</v>
          </cell>
          <cell r="D433">
            <v>11000</v>
          </cell>
          <cell r="E433" t="str">
            <v>Praha</v>
          </cell>
          <cell r="F433" t="str">
            <v>Česká republika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</row>
        <row r="434">
          <cell r="A434" t="str">
            <v>Chiguras s.r.o.</v>
          </cell>
          <cell r="B434">
            <v>28741081</v>
          </cell>
          <cell r="C434" t="str">
            <v>Krkonošská 90</v>
          </cell>
          <cell r="D434">
            <v>46841</v>
          </cell>
          <cell r="E434" t="str">
            <v>Tanvald</v>
          </cell>
          <cell r="F434" t="str">
            <v>Česká republika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</row>
        <row r="435">
          <cell r="A435" t="str">
            <v>Chu Van Hung</v>
          </cell>
          <cell r="B435">
            <v>49196791</v>
          </cell>
          <cell r="C435" t="str">
            <v>Jiráskova 97</v>
          </cell>
          <cell r="D435">
            <v>34401</v>
          </cell>
          <cell r="E435" t="str">
            <v>Domažlice</v>
          </cell>
          <cell r="F435" t="str">
            <v>Česká republika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</row>
        <row r="436">
          <cell r="A436" t="str">
            <v>I - KONTAKT, s.r.o.</v>
          </cell>
          <cell r="B436">
            <v>47239549</v>
          </cell>
          <cell r="C436" t="str">
            <v>č.p. 161</v>
          </cell>
          <cell r="D436">
            <v>38272</v>
          </cell>
          <cell r="E436" t="str">
            <v>Dolní Dvořiště</v>
          </cell>
          <cell r="F436" t="str">
            <v>Česká republika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</row>
        <row r="437">
          <cell r="A437" t="str">
            <v>I. B. S. hotels restaurants PRAHA a.s.</v>
          </cell>
          <cell r="B437">
            <v>24686816</v>
          </cell>
          <cell r="C437" t="str">
            <v>Na příkopě 584/29</v>
          </cell>
          <cell r="D437">
            <v>11000</v>
          </cell>
          <cell r="E437" t="str">
            <v>Praha</v>
          </cell>
          <cell r="F437" t="str">
            <v>Česká republika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</row>
        <row r="438">
          <cell r="A438" t="str">
            <v>I.I.S. spol. s r.o.</v>
          </cell>
          <cell r="B438">
            <v>25094416</v>
          </cell>
          <cell r="C438" t="str">
            <v>Vyžlovská 2251/52</v>
          </cell>
          <cell r="D438">
            <v>10000</v>
          </cell>
          <cell r="E438" t="str">
            <v>Praha</v>
          </cell>
          <cell r="F438" t="str">
            <v>Česká republika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</row>
        <row r="439">
          <cell r="A439" t="str">
            <v>IBRA Marketing s.r.o.</v>
          </cell>
          <cell r="B439">
            <v>27616983</v>
          </cell>
          <cell r="C439" t="str">
            <v>Celetná 587/36</v>
          </cell>
          <cell r="D439">
            <v>11000</v>
          </cell>
          <cell r="E439" t="str">
            <v>Praha</v>
          </cell>
          <cell r="F439" t="str">
            <v>Česká republika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</row>
        <row r="440">
          <cell r="A440" t="str">
            <v>IC HOTELS a.s.</v>
          </cell>
          <cell r="B440">
            <v>26745445</v>
          </cell>
          <cell r="C440" t="str">
            <v>Spojovací 1141</v>
          </cell>
          <cell r="D440">
            <v>19000</v>
          </cell>
          <cell r="E440" t="str">
            <v>Praha 9</v>
          </cell>
          <cell r="F440" t="str">
            <v>Česká republika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</row>
        <row r="441">
          <cell r="A441" t="str">
            <v>IDA, v.o.s.</v>
          </cell>
          <cell r="B441">
            <v>46354000</v>
          </cell>
          <cell r="C441" t="str">
            <v>Slunečná 3530</v>
          </cell>
          <cell r="D441">
            <v>27601</v>
          </cell>
          <cell r="E441" t="str">
            <v>Mělník</v>
          </cell>
          <cell r="F441" t="str">
            <v>Česká republika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</row>
        <row r="442">
          <cell r="A442" t="str">
            <v>IMOBILIEN TREUHAND VERMÖGENS VERWALTUNG, spol. s r.o. zkratka ITVV spol. s r.o.</v>
          </cell>
          <cell r="B442">
            <v>44012951</v>
          </cell>
          <cell r="C442" t="str">
            <v>č.p. 84</v>
          </cell>
          <cell r="D442">
            <v>66902</v>
          </cell>
          <cell r="E442" t="str">
            <v>Dyjákovičky</v>
          </cell>
          <cell r="F442" t="str">
            <v>Česká republika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</row>
        <row r="443">
          <cell r="A443" t="str">
            <v>IMOS facility, a.s.</v>
          </cell>
          <cell r="B443">
            <v>26907453</v>
          </cell>
          <cell r="C443" t="str">
            <v>Gajdošova 4392/7</v>
          </cell>
          <cell r="D443">
            <v>61500</v>
          </cell>
          <cell r="E443" t="str">
            <v>Brno</v>
          </cell>
          <cell r="F443" t="str">
            <v>Česká republika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</row>
        <row r="444">
          <cell r="A444" t="str">
            <v>Imperial Karlovy Vary a. s.</v>
          </cell>
          <cell r="B444">
            <v>45359318</v>
          </cell>
          <cell r="C444" t="str">
            <v>U Imperiálu 7/31</v>
          </cell>
          <cell r="D444">
            <v>36001</v>
          </cell>
          <cell r="E444" t="str">
            <v>Karlovy Vary</v>
          </cell>
          <cell r="F444" t="str">
            <v>Česká republika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</row>
        <row r="445">
          <cell r="A445" t="str">
            <v>IMPULS agentura pro obchod, turistiku, informace s.r.o.</v>
          </cell>
          <cell r="B445">
            <v>61942499</v>
          </cell>
          <cell r="C445" t="str">
            <v>Jesenická 252</v>
          </cell>
          <cell r="D445">
            <v>79326</v>
          </cell>
          <cell r="E445" t="str">
            <v>Vrbno pod Pradědem</v>
          </cell>
          <cell r="F445" t="str">
            <v>Česká republika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</row>
        <row r="446">
          <cell r="A446" t="str">
            <v>IMPULS TRAVEL, s.r.o.</v>
          </cell>
          <cell r="B446">
            <v>26861259</v>
          </cell>
          <cell r="C446" t="str">
            <v>Štefánikova 1155/5</v>
          </cell>
          <cell r="D446">
            <v>74221</v>
          </cell>
          <cell r="E446" t="str">
            <v>Kopřivnice</v>
          </cell>
          <cell r="F446" t="str">
            <v>Česká republika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</row>
        <row r="447">
          <cell r="A447" t="str">
            <v>INFOCENTRUM MĚSTA Karlovy Vary, o.p.s.</v>
          </cell>
          <cell r="B447">
            <v>26330725</v>
          </cell>
          <cell r="C447" t="str">
            <v>Husovo náměstí 270/2</v>
          </cell>
          <cell r="D447">
            <v>36001</v>
          </cell>
          <cell r="E447" t="str">
            <v>Karlovy Vary</v>
          </cell>
          <cell r="F447" t="str">
            <v>Česká republika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</row>
        <row r="448">
          <cell r="A448" t="str">
            <v>Ing. Štěpán ARABASZ s.r.o.</v>
          </cell>
          <cell r="B448">
            <v>63910691</v>
          </cell>
          <cell r="C448" t="str">
            <v>Česká 226/13</v>
          </cell>
          <cell r="D448">
            <v>37001</v>
          </cell>
          <cell r="E448" t="str">
            <v>České Budějovice</v>
          </cell>
          <cell r="F448" t="str">
            <v>Česká republika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</row>
        <row r="449">
          <cell r="A449" t="str">
            <v>INGO-PRAMEN, spol. s r. o.</v>
          </cell>
          <cell r="B449">
            <v>41941021</v>
          </cell>
          <cell r="C449" t="str">
            <v>Hotel Arnika</v>
          </cell>
          <cell r="D449">
            <v>38501</v>
          </cell>
          <cell r="E449" t="str">
            <v>Kubova Huť</v>
          </cell>
          <cell r="F449" t="str">
            <v>Česká republika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</row>
        <row r="450">
          <cell r="A450" t="str">
            <v>INKORA, s.r.o.</v>
          </cell>
          <cell r="B450">
            <v>48039641</v>
          </cell>
          <cell r="C450" t="str">
            <v>Národní 1036/33</v>
          </cell>
          <cell r="D450">
            <v>11000</v>
          </cell>
          <cell r="E450" t="str">
            <v>Praha</v>
          </cell>
          <cell r="F450" t="str">
            <v>Česká republika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</row>
        <row r="451">
          <cell r="A451" t="str">
            <v>INOS Zličín, a.s.</v>
          </cell>
          <cell r="B451">
            <v>25725459</v>
          </cell>
          <cell r="C451" t="str">
            <v>Strojírenská 411/11</v>
          </cell>
          <cell r="D451">
            <v>15521</v>
          </cell>
          <cell r="E451" t="str">
            <v>Praha</v>
          </cell>
          <cell r="F451" t="str">
            <v>Česká republika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</row>
        <row r="452">
          <cell r="A452" t="str">
            <v>Institut postgraduálního vzdělávání ve zdravotn.</v>
          </cell>
          <cell r="B452">
            <v>23841</v>
          </cell>
          <cell r="C452" t="str">
            <v>Budějovická 15</v>
          </cell>
          <cell r="D452">
            <v>14000</v>
          </cell>
          <cell r="E452" t="str">
            <v>Praha</v>
          </cell>
          <cell r="F452" t="str">
            <v>Česká republika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</row>
        <row r="453">
          <cell r="A453" t="str">
            <v>INTALL A-3 s.r.o.</v>
          </cell>
          <cell r="B453">
            <v>26118441</v>
          </cell>
          <cell r="C453" t="str">
            <v>Kostelecká 193</v>
          </cell>
          <cell r="D453">
            <v>25063</v>
          </cell>
          <cell r="E453" t="str">
            <v>Mratín</v>
          </cell>
          <cell r="F453" t="str">
            <v>Česká republika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</row>
        <row r="454">
          <cell r="A454" t="str">
            <v>INTEGRA Co. s.r.o.</v>
          </cell>
          <cell r="B454">
            <v>49192141</v>
          </cell>
          <cell r="C454" t="str">
            <v>Domažlická 1053/15</v>
          </cell>
          <cell r="D454">
            <v>13000</v>
          </cell>
          <cell r="E454" t="str">
            <v>Praha</v>
          </cell>
          <cell r="F454" t="str">
            <v>Česká republika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</row>
        <row r="455">
          <cell r="A455" t="str">
            <v>INTER spa service s.r.o.</v>
          </cell>
          <cell r="B455">
            <v>26375133</v>
          </cell>
          <cell r="C455" t="str">
            <v>Zahradní 2125/7</v>
          </cell>
          <cell r="D455">
            <v>36001</v>
          </cell>
          <cell r="E455" t="str">
            <v>Karlovy Vary</v>
          </cell>
          <cell r="F455" t="str">
            <v>Česká republika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</row>
        <row r="456">
          <cell r="A456" t="str">
            <v>Interhotel Labe - F s.r.o.</v>
          </cell>
          <cell r="B456">
            <v>61251798</v>
          </cell>
          <cell r="C456" t="str">
            <v>Masarykovo náměstí 2633</v>
          </cell>
          <cell r="D456">
            <v>53002</v>
          </cell>
          <cell r="E456" t="str">
            <v>Pardubice</v>
          </cell>
          <cell r="F456" t="str">
            <v>Česká republika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</row>
        <row r="457">
          <cell r="A457" t="str">
            <v>INTERHOTEL MONTANA s.r.o.</v>
          </cell>
          <cell r="B457">
            <v>65411099</v>
          </cell>
          <cell r="C457" t="str">
            <v>Bedřichov 70</v>
          </cell>
          <cell r="D457">
            <v>54351</v>
          </cell>
          <cell r="E457" t="str">
            <v>Špindlerův Mlýn</v>
          </cell>
          <cell r="F457" t="str">
            <v>Česká republika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</row>
        <row r="458">
          <cell r="A458" t="str">
            <v>Interhotel Moskva a.s.</v>
          </cell>
          <cell r="B458">
            <v>46347623</v>
          </cell>
          <cell r="C458" t="str">
            <v>náměstí Práce 2512</v>
          </cell>
          <cell r="D458">
            <v>76001</v>
          </cell>
          <cell r="E458" t="str">
            <v>Zlín</v>
          </cell>
          <cell r="F458" t="str">
            <v>Česká republika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</row>
        <row r="459">
          <cell r="A459" t="str">
            <v>International Currency Exchange Czech Republic s.r.o.</v>
          </cell>
          <cell r="B459">
            <v>45277966</v>
          </cell>
          <cell r="C459" t="str">
            <v>Václavské náměstí 1306/55</v>
          </cell>
          <cell r="D459">
            <v>11000</v>
          </cell>
          <cell r="E459" t="str">
            <v>Praha</v>
          </cell>
          <cell r="F459" t="str">
            <v>Česká republika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</row>
        <row r="460">
          <cell r="A460" t="str">
            <v>INTERNATIONAL CHANGE, s.r.o.</v>
          </cell>
          <cell r="B460">
            <v>27147410</v>
          </cell>
          <cell r="C460" t="str">
            <v>28. října 767/12</v>
          </cell>
          <cell r="D460">
            <v>11000</v>
          </cell>
          <cell r="E460" t="str">
            <v>Praha</v>
          </cell>
          <cell r="F460" t="str">
            <v>Česká republika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</row>
        <row r="461">
          <cell r="A461" t="str">
            <v>Irida s.r.o.</v>
          </cell>
          <cell r="B461">
            <v>26359332</v>
          </cell>
          <cell r="C461" t="str">
            <v>Přívozní 1054/2</v>
          </cell>
          <cell r="D461">
            <v>17000</v>
          </cell>
          <cell r="E461" t="str">
            <v>Praha</v>
          </cell>
          <cell r="F461" t="str">
            <v>Česká republika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</row>
        <row r="462">
          <cell r="A462" t="str">
            <v>Ismail Fatah, ing.</v>
          </cell>
          <cell r="B462">
            <v>40456471</v>
          </cell>
          <cell r="C462" t="str">
            <v>Blažkova 13/1</v>
          </cell>
          <cell r="D462">
            <v>63800</v>
          </cell>
          <cell r="E462" t="str">
            <v>Brno</v>
          </cell>
          <cell r="F462" t="str">
            <v>Česká republika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</row>
        <row r="463">
          <cell r="A463" t="str">
            <v>ITC Travel &amp; Conference s.r.o.</v>
          </cell>
          <cell r="B463">
            <v>25102648</v>
          </cell>
          <cell r="C463" t="str">
            <v>Koněvova 1061/121</v>
          </cell>
          <cell r="D463">
            <v>13000</v>
          </cell>
          <cell r="E463" t="str">
            <v>Praha</v>
          </cell>
          <cell r="F463" t="str">
            <v>Česká republika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</row>
        <row r="464">
          <cell r="A464" t="str">
            <v>ITC Vrchlabí spol. s r. o.</v>
          </cell>
          <cell r="B464">
            <v>25936191</v>
          </cell>
          <cell r="C464" t="str">
            <v>Vančurova 261</v>
          </cell>
          <cell r="D464">
            <v>54301</v>
          </cell>
          <cell r="E464" t="str">
            <v>Vrchlabí</v>
          </cell>
          <cell r="F464" t="str">
            <v>Česká republika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</row>
        <row r="465">
          <cell r="A465" t="str">
            <v>J &amp; J Hotels s.r.o.</v>
          </cell>
          <cell r="B465">
            <v>28819268</v>
          </cell>
          <cell r="C465" t="str">
            <v>Pod Hrází 522</v>
          </cell>
          <cell r="D465">
            <v>51401</v>
          </cell>
          <cell r="E465" t="str">
            <v>Jilemnice</v>
          </cell>
          <cell r="F465" t="str">
            <v>Česká republika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</row>
        <row r="466">
          <cell r="A466" t="str">
            <v>J.I. Volf s.r.o.</v>
          </cell>
          <cell r="B466">
            <v>670944</v>
          </cell>
          <cell r="C466" t="str">
            <v>Zikmunda Wintra 2285/26</v>
          </cell>
          <cell r="D466">
            <v>30100</v>
          </cell>
          <cell r="E466" t="str">
            <v>Plzeň</v>
          </cell>
          <cell r="F466" t="str">
            <v>Česká republika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</row>
        <row r="467">
          <cell r="A467" t="str">
            <v>J.M.I.T. a.s.</v>
          </cell>
          <cell r="B467">
            <v>27846458</v>
          </cell>
          <cell r="C467" t="str">
            <v>Olomoucká 15</v>
          </cell>
          <cell r="D467">
            <v>78365</v>
          </cell>
          <cell r="E467" t="str">
            <v>Hlubočky - Mariánské Údolí</v>
          </cell>
          <cell r="F467" t="str">
            <v>Česká republika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A468" t="str">
            <v>Jabłoński Patrik</v>
          </cell>
          <cell r="B468">
            <v>88635279</v>
          </cell>
          <cell r="C468" t="str">
            <v>č.p. 1376</v>
          </cell>
          <cell r="D468">
            <v>73571</v>
          </cell>
          <cell r="E468" t="str">
            <v>Dětmarovice</v>
          </cell>
          <cell r="F468" t="str">
            <v>Česká republika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A469" t="str">
            <v>Jafari Hana</v>
          </cell>
          <cell r="B469">
            <v>72029897</v>
          </cell>
          <cell r="C469" t="str">
            <v>Talichova 640/51</v>
          </cell>
          <cell r="D469">
            <v>62300</v>
          </cell>
          <cell r="E469" t="str">
            <v>Brno</v>
          </cell>
          <cell r="F469" t="str">
            <v>Česká republika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A470" t="str">
            <v>Jakubec Zbyněk</v>
          </cell>
          <cell r="B470">
            <v>48212032</v>
          </cell>
          <cell r="C470" t="str">
            <v>Urbinská 184</v>
          </cell>
          <cell r="D470">
            <v>38101</v>
          </cell>
          <cell r="E470" t="str">
            <v>Český Krumlov</v>
          </cell>
          <cell r="F470" t="str">
            <v>Česká republika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A471" t="str">
            <v>Jamil s.r.o.</v>
          </cell>
          <cell r="B471">
            <v>26901790</v>
          </cell>
          <cell r="C471" t="str">
            <v>Národní třída 266/14</v>
          </cell>
          <cell r="D471">
            <v>69501</v>
          </cell>
          <cell r="E471" t="str">
            <v>Hodonín</v>
          </cell>
          <cell r="F471" t="str">
            <v>Česká republika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A472" t="str">
            <v>Jana Vítková, s.r.o.</v>
          </cell>
          <cell r="B472">
            <v>25838164</v>
          </cell>
          <cell r="C472" t="str">
            <v>Dukelská 178/1</v>
          </cell>
          <cell r="D472">
            <v>79001</v>
          </cell>
          <cell r="E472" t="str">
            <v>Jeseník</v>
          </cell>
          <cell r="F472" t="str">
            <v>Česká republika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A473" t="str">
            <v>Janda Josef</v>
          </cell>
          <cell r="B473">
            <v>72782536</v>
          </cell>
          <cell r="C473" t="str">
            <v>č.p. 200</v>
          </cell>
          <cell r="D473">
            <v>56123</v>
          </cell>
          <cell r="E473" t="str">
            <v>Luková</v>
          </cell>
          <cell r="F473" t="str">
            <v>Česká republika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A474" t="str">
            <v>Jandura Martin</v>
          </cell>
          <cell r="B474">
            <v>45959668</v>
          </cell>
          <cell r="C474" t="str">
            <v>Bedřichov 73</v>
          </cell>
          <cell r="D474">
            <v>54351</v>
          </cell>
          <cell r="E474" t="str">
            <v>Špindlerův Mlýn</v>
          </cell>
          <cell r="F474" t="str">
            <v>Česká republika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</row>
        <row r="475">
          <cell r="A475" t="str">
            <v>Jankových Jan, Mgr.</v>
          </cell>
          <cell r="B475">
            <v>63408376</v>
          </cell>
          <cell r="C475" t="str">
            <v>Rubanice 204</v>
          </cell>
          <cell r="D475">
            <v>68765</v>
          </cell>
          <cell r="E475" t="str">
            <v>Strání</v>
          </cell>
          <cell r="F475" t="str">
            <v>Česká republika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A476" t="str">
            <v>Janoušková Rostislava</v>
          </cell>
          <cell r="B476">
            <v>40824225</v>
          </cell>
          <cell r="C476" t="str">
            <v>Jaselská 469/36</v>
          </cell>
          <cell r="D476">
            <v>16000</v>
          </cell>
          <cell r="E476" t="str">
            <v>Praha</v>
          </cell>
          <cell r="F476" t="str">
            <v>Česká republika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</row>
        <row r="477">
          <cell r="A477" t="str">
            <v>Jarin, spol. s r.o.</v>
          </cell>
          <cell r="B477">
            <v>25081365</v>
          </cell>
          <cell r="C477" t="str">
            <v>Cimburkova 414/28</v>
          </cell>
          <cell r="D477">
            <v>13000</v>
          </cell>
          <cell r="E477" t="str">
            <v>Praha</v>
          </cell>
          <cell r="F477" t="str">
            <v>Česká republika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A478" t="str">
            <v>JAS PL s.r.o.,</v>
          </cell>
          <cell r="B478">
            <v>61064084</v>
          </cell>
          <cell r="C478" t="str">
            <v>Třeboradická 1072/41</v>
          </cell>
          <cell r="D478">
            <v>18200</v>
          </cell>
          <cell r="E478" t="str">
            <v>Praha</v>
          </cell>
          <cell r="F478" t="str">
            <v>Česká republika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</row>
        <row r="479">
          <cell r="A479" t="str">
            <v>JASI s.r.o.</v>
          </cell>
          <cell r="B479">
            <v>26031736</v>
          </cell>
          <cell r="C479" t="str">
            <v>Mírová 435</v>
          </cell>
          <cell r="D479">
            <v>38501</v>
          </cell>
          <cell r="E479" t="str">
            <v>Vimperk</v>
          </cell>
          <cell r="F479" t="str">
            <v>Česká republika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</row>
        <row r="480">
          <cell r="A480" t="str">
            <v>Jasmeen s.r.o.</v>
          </cell>
          <cell r="B480">
            <v>26955814</v>
          </cell>
          <cell r="C480" t="str">
            <v>Bidláky 837/20</v>
          </cell>
          <cell r="D480">
            <v>63900</v>
          </cell>
          <cell r="E480" t="str">
            <v>Brno</v>
          </cell>
          <cell r="F480" t="str">
            <v>Česká republika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</row>
        <row r="481">
          <cell r="A481" t="str">
            <v>JASMIN PLUS, s.r.o.</v>
          </cell>
          <cell r="B481">
            <v>26146088</v>
          </cell>
          <cell r="C481" t="str">
            <v>Spojařů 1255</v>
          </cell>
          <cell r="D481">
            <v>15600</v>
          </cell>
          <cell r="E481" t="str">
            <v>Praha</v>
          </cell>
          <cell r="F481" t="str">
            <v>Česká republika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</row>
        <row r="482">
          <cell r="A482" t="str">
            <v>JATOUR s.r.o.</v>
          </cell>
          <cell r="B482">
            <v>25460986</v>
          </cell>
          <cell r="C482" t="str">
            <v>Masarykovo náměstí 190/17</v>
          </cell>
          <cell r="D482" t="str">
            <v>405 01</v>
          </cell>
          <cell r="E482" t="str">
            <v>Děčín I</v>
          </cell>
          <cell r="F482" t="str">
            <v>Česká republika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</row>
        <row r="483">
          <cell r="A483" t="str">
            <v>Jedlička Zdeněk</v>
          </cell>
          <cell r="B483">
            <v>74907140</v>
          </cell>
          <cell r="C483" t="str">
            <v>Na jihu 523</v>
          </cell>
          <cell r="D483">
            <v>50601</v>
          </cell>
          <cell r="E483" t="str">
            <v>Jičín</v>
          </cell>
          <cell r="F483" t="str">
            <v>Česká republika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A484" t="str">
            <v>Jednota, spotřební družstvo v Milevsku, okres Písek</v>
          </cell>
          <cell r="B484">
            <v>31895</v>
          </cell>
          <cell r="C484" t="str">
            <v>Gen. Svobody 606</v>
          </cell>
          <cell r="D484">
            <v>39901</v>
          </cell>
          <cell r="E484" t="str">
            <v>Milevsko</v>
          </cell>
          <cell r="F484" t="str">
            <v>Česká republika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</row>
        <row r="485">
          <cell r="A485" t="str">
            <v>Jerome Buildings, a.s.</v>
          </cell>
          <cell r="B485">
            <v>27204944</v>
          </cell>
          <cell r="C485" t="str">
            <v>Štěpánská 613/18</v>
          </cell>
          <cell r="D485">
            <v>11000</v>
          </cell>
          <cell r="E485" t="str">
            <v>Praha</v>
          </cell>
          <cell r="F485" t="str">
            <v>Česká republika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A486" t="str">
            <v>Jeřábek Bronislav</v>
          </cell>
          <cell r="B486">
            <v>75706954</v>
          </cell>
          <cell r="C486" t="str">
            <v>Karla Hynka Máchy 2561/2</v>
          </cell>
          <cell r="D486">
            <v>69002</v>
          </cell>
          <cell r="E486" t="str">
            <v>Břeclav</v>
          </cell>
          <cell r="F486" t="str">
            <v>Česká republika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A487" t="str">
            <v>JK - TREND STAV s.r.o.</v>
          </cell>
          <cell r="B487">
            <v>45353824</v>
          </cell>
          <cell r="C487" t="str">
            <v>alej Svobody 659/29</v>
          </cell>
          <cell r="D487">
            <v>32300</v>
          </cell>
          <cell r="E487" t="str">
            <v>Plzeň</v>
          </cell>
          <cell r="F487" t="str">
            <v>Česká republika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</row>
        <row r="488">
          <cell r="A488" t="str">
            <v>JLV, a.s.</v>
          </cell>
          <cell r="B488">
            <v>45272298</v>
          </cell>
          <cell r="C488" t="str">
            <v>Chodovská 3/228</v>
          </cell>
          <cell r="D488">
            <v>14000</v>
          </cell>
          <cell r="E488" t="str">
            <v>Praha 4</v>
          </cell>
          <cell r="F488" t="str">
            <v>Česká republika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</row>
        <row r="489">
          <cell r="A489" t="str">
            <v>JOE COMPANY, s.r.o.</v>
          </cell>
          <cell r="B489">
            <v>25221604</v>
          </cell>
          <cell r="C489" t="str">
            <v>Smetanovy sady 332/6</v>
          </cell>
          <cell r="D489">
            <v>30100</v>
          </cell>
          <cell r="E489" t="str">
            <v>Plzeň</v>
          </cell>
          <cell r="F489" t="str">
            <v>Česká republika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</row>
        <row r="490">
          <cell r="A490" t="str">
            <v>JPK SPORT MEETING s. r. o.</v>
          </cell>
          <cell r="B490">
            <v>25926438</v>
          </cell>
          <cell r="C490" t="str">
            <v>Nový Svět 549</v>
          </cell>
          <cell r="D490">
            <v>51246</v>
          </cell>
          <cell r="E490" t="str">
            <v>Harrachov</v>
          </cell>
          <cell r="F490" t="str">
            <v>Česká republika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</row>
        <row r="491">
          <cell r="A491" t="str">
            <v>Jursa Daniel</v>
          </cell>
          <cell r="B491">
            <v>71234381</v>
          </cell>
          <cell r="C491" t="str">
            <v>Slavný 15</v>
          </cell>
          <cell r="D491">
            <v>54954</v>
          </cell>
          <cell r="E491" t="str">
            <v>Suchý Důl</v>
          </cell>
          <cell r="F491" t="str">
            <v>Česká republika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</row>
        <row r="492">
          <cell r="A492" t="str">
            <v>Jursa Miroslav</v>
          </cell>
          <cell r="B492">
            <v>16273834</v>
          </cell>
          <cell r="C492" t="str">
            <v>Horní Adršpach 105</v>
          </cell>
          <cell r="D492">
            <v>54952</v>
          </cell>
          <cell r="E492" t="str">
            <v>Adršpach</v>
          </cell>
          <cell r="F492" t="str">
            <v>Česká republika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A493" t="str">
            <v>JUTAS s.r.o.</v>
          </cell>
          <cell r="B493">
            <v>26434709</v>
          </cell>
          <cell r="C493" t="str">
            <v>Lovčenská 487/2</v>
          </cell>
          <cell r="D493">
            <v>15000</v>
          </cell>
          <cell r="E493" t="str">
            <v>Praha</v>
          </cell>
          <cell r="F493" t="str">
            <v>Česká republika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</row>
        <row r="494">
          <cell r="A494" t="str">
            <v>Jüthner Radek</v>
          </cell>
          <cell r="B494">
            <v>72534222</v>
          </cell>
          <cell r="C494" t="str">
            <v>Školní 1375</v>
          </cell>
          <cell r="D494">
            <v>34701</v>
          </cell>
          <cell r="E494" t="str">
            <v>Tachov</v>
          </cell>
          <cell r="F494" t="str">
            <v>Česká republika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</row>
        <row r="495">
          <cell r="A495" t="str">
            <v>JVM spol. s r.o.</v>
          </cell>
          <cell r="B495">
            <v>45801533</v>
          </cell>
          <cell r="C495" t="str">
            <v>Bubenská 1160/13</v>
          </cell>
          <cell r="D495">
            <v>17000</v>
          </cell>
          <cell r="E495" t="str">
            <v>Praha</v>
          </cell>
          <cell r="F495" t="str">
            <v>Česká republika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</row>
        <row r="496">
          <cell r="A496" t="str">
            <v>K.Leon, spol.s r.o.</v>
          </cell>
          <cell r="B496">
            <v>28209621</v>
          </cell>
          <cell r="C496" t="str">
            <v>Lipovská 440/17</v>
          </cell>
          <cell r="D496">
            <v>15521</v>
          </cell>
          <cell r="E496" t="str">
            <v>Praha</v>
          </cell>
          <cell r="F496" t="str">
            <v>Česká republika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A497" t="str">
            <v>K.V.P. Gastro, a.s.</v>
          </cell>
          <cell r="B497">
            <v>26425726</v>
          </cell>
          <cell r="C497" t="str">
            <v>Staroměstské náměstí 479/25</v>
          </cell>
          <cell r="D497">
            <v>11000</v>
          </cell>
          <cell r="E497" t="str">
            <v>Praha</v>
          </cell>
          <cell r="F497" t="str">
            <v>Česká republika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498">
          <cell r="A498" t="str">
            <v>Kacr Vladimír</v>
          </cell>
          <cell r="B498">
            <v>71796151</v>
          </cell>
          <cell r="C498" t="str">
            <v>Masarykova 337/55</v>
          </cell>
          <cell r="D498">
            <v>69151</v>
          </cell>
          <cell r="E498" t="str">
            <v>Lanžhot</v>
          </cell>
          <cell r="F498" t="str">
            <v>Česká republika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</row>
        <row r="499">
          <cell r="A499" t="str">
            <v>Kadlečková Šárka</v>
          </cell>
          <cell r="B499">
            <v>2056232</v>
          </cell>
          <cell r="C499" t="str">
            <v>Nouzov 793</v>
          </cell>
          <cell r="D499">
            <v>51301</v>
          </cell>
          <cell r="E499" t="str">
            <v>Semily</v>
          </cell>
          <cell r="F499" t="str">
            <v>Česká republika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</row>
        <row r="500">
          <cell r="A500" t="str">
            <v>Kalousek Josef</v>
          </cell>
          <cell r="B500">
            <v>11218827</v>
          </cell>
          <cell r="C500" t="str">
            <v>Hradčanské náměstí 60/12</v>
          </cell>
          <cell r="D500">
            <v>11800</v>
          </cell>
          <cell r="E500" t="str">
            <v>Praha</v>
          </cell>
          <cell r="F500" t="str">
            <v>Česká republika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</row>
        <row r="501">
          <cell r="A501" t="str">
            <v>Karlovarská směnárenská s.r.o.</v>
          </cell>
          <cell r="B501">
            <v>1719963</v>
          </cell>
          <cell r="C501" t="str">
            <v>U Brodu 75</v>
          </cell>
          <cell r="D501">
            <v>36018</v>
          </cell>
          <cell r="E501" t="str">
            <v>Karlovy Vary</v>
          </cell>
          <cell r="F501" t="str">
            <v>Česká republika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</row>
        <row r="502">
          <cell r="A502" t="str">
            <v>KARMELITSKÁ HOTEL s.r.o.</v>
          </cell>
          <cell r="B502">
            <v>27566196</v>
          </cell>
          <cell r="C502" t="str">
            <v>Nebovidská 459/1</v>
          </cell>
          <cell r="D502">
            <v>11800</v>
          </cell>
          <cell r="E502" t="str">
            <v>Praha</v>
          </cell>
          <cell r="F502" t="str">
            <v>Česká republika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</row>
        <row r="503">
          <cell r="A503" t="str">
            <v>Katrák Josef</v>
          </cell>
          <cell r="B503">
            <v>40687945</v>
          </cell>
          <cell r="C503" t="str">
            <v>Pujmanové 873/7</v>
          </cell>
          <cell r="D503">
            <v>14000</v>
          </cell>
          <cell r="E503" t="str">
            <v>Praha</v>
          </cell>
          <cell r="F503" t="str">
            <v>Česká republika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</row>
        <row r="504">
          <cell r="A504" t="str">
            <v>Kaufman David</v>
          </cell>
          <cell r="B504">
            <v>1390759</v>
          </cell>
          <cell r="C504" t="str">
            <v>Na padesátém 1737/2</v>
          </cell>
          <cell r="D504">
            <v>10000</v>
          </cell>
          <cell r="E504" t="str">
            <v>Praha</v>
          </cell>
          <cell r="F504" t="str">
            <v>Česká republika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</row>
        <row r="505">
          <cell r="A505" t="str">
            <v>KCK cestovní kancelář s.r.o.</v>
          </cell>
          <cell r="B505">
            <v>26028182</v>
          </cell>
          <cell r="C505" t="str">
            <v>1. máje 74</v>
          </cell>
          <cell r="D505">
            <v>38501</v>
          </cell>
          <cell r="E505" t="str">
            <v>Vimperk</v>
          </cell>
          <cell r="F505" t="str">
            <v>Česká republika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</row>
        <row r="506">
          <cell r="A506" t="str">
            <v>Kellner Písek, s.r.o.</v>
          </cell>
          <cell r="B506">
            <v>26049538</v>
          </cell>
          <cell r="C506" t="str">
            <v>Jungmannova 33/9</v>
          </cell>
          <cell r="D506">
            <v>39701</v>
          </cell>
          <cell r="E506" t="str">
            <v>Písek</v>
          </cell>
          <cell r="F506" t="str">
            <v>Česká republika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</row>
        <row r="507">
          <cell r="A507" t="str">
            <v>Kenh Viet s.r.o.</v>
          </cell>
          <cell r="B507">
            <v>29287855</v>
          </cell>
          <cell r="C507" t="str">
            <v>U Leskavy 745/12</v>
          </cell>
          <cell r="D507">
            <v>62500</v>
          </cell>
          <cell r="E507" t="str">
            <v>Brno</v>
          </cell>
          <cell r="F507" t="str">
            <v>Česká republika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</row>
        <row r="508">
          <cell r="A508" t="str">
            <v>KEWOX, spol. s r.o.</v>
          </cell>
          <cell r="B508">
            <v>42660238</v>
          </cell>
          <cell r="C508" t="str">
            <v>Nádražní 4/3</v>
          </cell>
          <cell r="D508">
            <v>68201</v>
          </cell>
          <cell r="E508" t="str">
            <v>Vyškov</v>
          </cell>
          <cell r="F508" t="str">
            <v>Česká republika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</row>
        <row r="509">
          <cell r="A509" t="str">
            <v>Khennouf Mounir</v>
          </cell>
          <cell r="B509">
            <v>2276615</v>
          </cell>
          <cell r="C509" t="str">
            <v>Renneská třída 419/44</v>
          </cell>
          <cell r="D509">
            <v>63900</v>
          </cell>
          <cell r="E509" t="str">
            <v>Brno</v>
          </cell>
          <cell r="F509" t="str">
            <v>Česká republika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</row>
        <row r="510">
          <cell r="A510" t="str">
            <v>Khoutová Ludmila</v>
          </cell>
          <cell r="B510">
            <v>62495704</v>
          </cell>
          <cell r="C510" t="str">
            <v>Ves-Nová Hospoda 88</v>
          </cell>
          <cell r="D510">
            <v>37001</v>
          </cell>
          <cell r="E510" t="str">
            <v>Vrábče</v>
          </cell>
          <cell r="F510" t="str">
            <v>Česká republika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</row>
        <row r="511">
          <cell r="A511" t="str">
            <v>KIRKUK COMPANY s.r.o.</v>
          </cell>
          <cell r="B511">
            <v>28327284</v>
          </cell>
          <cell r="C511" t="str">
            <v>Václavská 184/11</v>
          </cell>
          <cell r="D511">
            <v>60300</v>
          </cell>
          <cell r="E511" t="str">
            <v>Brno</v>
          </cell>
          <cell r="F511" t="str">
            <v>Česká republika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A512" t="str">
            <v>KIRKUK s.r.o.</v>
          </cell>
          <cell r="B512">
            <v>25590570</v>
          </cell>
          <cell r="C512" t="str">
            <v>Václavská 184/11</v>
          </cell>
          <cell r="D512">
            <v>60300</v>
          </cell>
          <cell r="E512" t="str">
            <v>Brno</v>
          </cell>
          <cell r="F512" t="str">
            <v>Česká republika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</row>
        <row r="513">
          <cell r="A513" t="str">
            <v>Klabanová Sylva</v>
          </cell>
          <cell r="B513">
            <v>40218911</v>
          </cell>
          <cell r="C513" t="str">
            <v>Spojovací 3314/6</v>
          </cell>
          <cell r="D513">
            <v>46602</v>
          </cell>
          <cell r="E513" t="str">
            <v>Jablonec nad Nisou</v>
          </cell>
          <cell r="F513" t="str">
            <v>Česká republika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</row>
        <row r="514">
          <cell r="A514" t="str">
            <v>Klimešová Lenka, Ing.</v>
          </cell>
          <cell r="B514">
            <v>46470816</v>
          </cell>
          <cell r="C514" t="str">
            <v>Temný Důl 46</v>
          </cell>
          <cell r="D514">
            <v>54226</v>
          </cell>
          <cell r="E514" t="str">
            <v>Horní Maršov</v>
          </cell>
          <cell r="F514" t="str">
            <v>Česká republika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</row>
        <row r="515">
          <cell r="A515" t="str">
            <v>Knazovičová Karin</v>
          </cell>
          <cell r="B515">
            <v>49115642</v>
          </cell>
          <cell r="C515" t="str">
            <v>Lužická 1298/21</v>
          </cell>
          <cell r="D515">
            <v>40502</v>
          </cell>
          <cell r="E515" t="str">
            <v>Děčín</v>
          </cell>
          <cell r="F515" t="str">
            <v>Česká republika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6">
          <cell r="A516" t="str">
            <v>Knopová Martina, Ing.</v>
          </cell>
          <cell r="B516">
            <v>49878964</v>
          </cell>
          <cell r="C516" t="str">
            <v>Šípková 5531</v>
          </cell>
          <cell r="D516">
            <v>43001</v>
          </cell>
          <cell r="E516" t="str">
            <v>Chomutov</v>
          </cell>
          <cell r="F516" t="str">
            <v>Česká republika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</row>
        <row r="517">
          <cell r="A517" t="str">
            <v>Knoppová Hana</v>
          </cell>
          <cell r="B517">
            <v>88235084</v>
          </cell>
          <cell r="C517" t="str">
            <v>Luční 347</v>
          </cell>
          <cell r="D517">
            <v>79376</v>
          </cell>
          <cell r="E517" t="str">
            <v>Zlaté Hory</v>
          </cell>
          <cell r="F517" t="str">
            <v>Česká republika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</row>
        <row r="518">
          <cell r="A518" t="str">
            <v>Koberce Brázda, s.r.o.</v>
          </cell>
          <cell r="B518">
            <v>64825027</v>
          </cell>
          <cell r="C518" t="str">
            <v>Nerudova 1272</v>
          </cell>
          <cell r="D518">
            <v>54301</v>
          </cell>
          <cell r="E518" t="str">
            <v>Vrchlabí</v>
          </cell>
          <cell r="F518" t="str">
            <v>Česká republika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</row>
        <row r="519">
          <cell r="A519" t="str">
            <v>KOBYLKA s.r.o.</v>
          </cell>
          <cell r="B519">
            <v>25525816</v>
          </cell>
          <cell r="C519" t="str">
            <v>Jeneweinova 320/50</v>
          </cell>
          <cell r="D519">
            <v>61700</v>
          </cell>
          <cell r="E519" t="str">
            <v>Brno</v>
          </cell>
          <cell r="F519" t="str">
            <v>Česká republika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</row>
        <row r="520">
          <cell r="A520" t="str">
            <v>Kocí Miloš</v>
          </cell>
          <cell r="B520">
            <v>72568577</v>
          </cell>
          <cell r="C520" t="str">
            <v>Šámalova 742/100</v>
          </cell>
          <cell r="D520">
            <v>61500</v>
          </cell>
          <cell r="E520" t="str">
            <v>Brno</v>
          </cell>
          <cell r="F520" t="str">
            <v>Česká republika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</row>
        <row r="521">
          <cell r="A521" t="str">
            <v>Kohoutová Romana</v>
          </cell>
          <cell r="B521">
            <v>66968275</v>
          </cell>
          <cell r="C521" t="str">
            <v>U nemocnice 1979</v>
          </cell>
          <cell r="D521">
            <v>35801</v>
          </cell>
          <cell r="E521" t="str">
            <v>Kraslice</v>
          </cell>
          <cell r="F521" t="str">
            <v>Česká republika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</row>
        <row r="522">
          <cell r="A522" t="str">
            <v>Komerční směnárna C Í N O V E C v.o.s.</v>
          </cell>
          <cell r="B522">
            <v>48267635</v>
          </cell>
          <cell r="C522" t="str">
            <v>Kpt. Jaroše 1617/4</v>
          </cell>
          <cell r="D522" t="str">
            <v>415 01</v>
          </cell>
          <cell r="E522" t="str">
            <v>Teplice - Trnovany</v>
          </cell>
          <cell r="F522" t="str">
            <v>Česká republika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</row>
        <row r="523">
          <cell r="A523" t="str">
            <v>Kongresové centrum Praha, a.s.</v>
          </cell>
          <cell r="B523">
            <v>63080249</v>
          </cell>
          <cell r="C523" t="str">
            <v>5. května 1640/65</v>
          </cell>
          <cell r="D523">
            <v>14000</v>
          </cell>
          <cell r="E523" t="str">
            <v>Praha</v>
          </cell>
          <cell r="F523" t="str">
            <v>Česká republika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</row>
        <row r="524">
          <cell r="A524" t="str">
            <v>Konopková Karina</v>
          </cell>
          <cell r="B524">
            <v>63227932</v>
          </cell>
          <cell r="C524" t="str">
            <v>Gagarinova 874</v>
          </cell>
          <cell r="D524">
            <v>46006</v>
          </cell>
          <cell r="E524" t="str">
            <v>Liberec</v>
          </cell>
          <cell r="F524" t="str">
            <v>Česká republika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</row>
        <row r="525">
          <cell r="A525" t="str">
            <v>Kopecká Eva</v>
          </cell>
          <cell r="B525">
            <v>72045841</v>
          </cell>
          <cell r="C525" t="str">
            <v>Horní Malá Úpa 114</v>
          </cell>
          <cell r="D525">
            <v>54227</v>
          </cell>
          <cell r="E525" t="str">
            <v>Malá Úpa</v>
          </cell>
          <cell r="F525" t="str">
            <v>Česká republika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</row>
        <row r="526">
          <cell r="A526" t="str">
            <v>KORUNA Karlovy Vary směnárna s.r.o.</v>
          </cell>
          <cell r="B526">
            <v>61777153</v>
          </cell>
          <cell r="C526" t="str">
            <v>T. G. Masaryka 825/45</v>
          </cell>
          <cell r="D526">
            <v>36001</v>
          </cell>
          <cell r="E526" t="str">
            <v>Karlovy Vary</v>
          </cell>
          <cell r="F526" t="str">
            <v>Česká republika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</row>
        <row r="527">
          <cell r="A527" t="str">
            <v>Kosková Michaela</v>
          </cell>
          <cell r="B527">
            <v>73861073</v>
          </cell>
          <cell r="C527" t="str">
            <v>Kpt. Jaroše 1380/1</v>
          </cell>
          <cell r="D527">
            <v>69201</v>
          </cell>
          <cell r="E527" t="str">
            <v>Mikulov</v>
          </cell>
          <cell r="F527" t="str">
            <v>Česká republika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</row>
        <row r="528">
          <cell r="A528" t="str">
            <v>Kozel František, Ing.</v>
          </cell>
          <cell r="B528">
            <v>62384708</v>
          </cell>
          <cell r="C528" t="str">
            <v>Jabloňová 358</v>
          </cell>
          <cell r="D528">
            <v>25073</v>
          </cell>
          <cell r="E528" t="str">
            <v>Radonice</v>
          </cell>
          <cell r="F528" t="str">
            <v>Česká republika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</row>
        <row r="529">
          <cell r="A529" t="str">
            <v>Kozerovský Milan, Bc.</v>
          </cell>
          <cell r="B529">
            <v>10394991</v>
          </cell>
          <cell r="C529" t="str">
            <v>náměstí Generála Píky 2294/33</v>
          </cell>
          <cell r="D529">
            <v>32600</v>
          </cell>
          <cell r="E529" t="str">
            <v>Plzeň</v>
          </cell>
          <cell r="F529" t="str">
            <v>Česká republika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</row>
        <row r="530">
          <cell r="A530" t="str">
            <v>KR OSTRAVA a.s.</v>
          </cell>
          <cell r="B530">
            <v>25890981</v>
          </cell>
          <cell r="C530" t="str">
            <v>Slívova 1946/7</v>
          </cell>
          <cell r="D530">
            <v>71000</v>
          </cell>
          <cell r="E530" t="str">
            <v>Ostrava</v>
          </cell>
          <cell r="F530" t="str">
            <v>Česká republika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</row>
        <row r="531">
          <cell r="A531" t="str">
            <v>Králová Jana</v>
          </cell>
          <cell r="B531">
            <v>46672699</v>
          </cell>
          <cell r="C531" t="str">
            <v>sídliště Vajgar 681</v>
          </cell>
          <cell r="D531">
            <v>37701</v>
          </cell>
          <cell r="E531" t="str">
            <v>Jindřichův Hradec</v>
          </cell>
          <cell r="F531" t="str">
            <v>Česká republika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A532" t="str">
            <v>Krejčovi Cheb, s.r.o.</v>
          </cell>
          <cell r="B532">
            <v>64835553</v>
          </cell>
          <cell r="C532" t="str">
            <v>Lesní 1393/6</v>
          </cell>
          <cell r="D532">
            <v>35002</v>
          </cell>
          <cell r="E532" t="str">
            <v>Cheb</v>
          </cell>
          <cell r="F532" t="str">
            <v>Česká republika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</row>
        <row r="533">
          <cell r="A533" t="str">
            <v>Krumlová Miloslava</v>
          </cell>
          <cell r="B533">
            <v>41226020</v>
          </cell>
          <cell r="C533" t="str">
            <v>Dukelská 1325</v>
          </cell>
          <cell r="D533">
            <v>54301</v>
          </cell>
          <cell r="E533" t="str">
            <v>Vrchlabí</v>
          </cell>
          <cell r="F533" t="str">
            <v>Česká republika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</row>
        <row r="534">
          <cell r="A534" t="str">
            <v>Krumlovský mlýn a.s.</v>
          </cell>
          <cell r="B534">
            <v>25172247</v>
          </cell>
          <cell r="C534" t="str">
            <v>Široká 80</v>
          </cell>
          <cell r="D534">
            <v>38101</v>
          </cell>
          <cell r="E534" t="str">
            <v>Český Krumlov</v>
          </cell>
          <cell r="F534" t="str">
            <v>Česká republika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</row>
        <row r="535">
          <cell r="A535" t="str">
            <v>Kučinová Jana</v>
          </cell>
          <cell r="B535">
            <v>15650596</v>
          </cell>
          <cell r="C535" t="str">
            <v>Sv. Čecha 28</v>
          </cell>
          <cell r="D535">
            <v>46401</v>
          </cell>
          <cell r="E535" t="str">
            <v>Frýdlant</v>
          </cell>
          <cell r="F535" t="str">
            <v>Česká republika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</row>
        <row r="536">
          <cell r="A536" t="str">
            <v>KUDRNA INVEST, s.r.o.</v>
          </cell>
          <cell r="B536">
            <v>25894161</v>
          </cell>
          <cell r="C536" t="str">
            <v>Tyršova 1761/14</v>
          </cell>
          <cell r="D536">
            <v>70200</v>
          </cell>
          <cell r="E536" t="str">
            <v>Ostrava</v>
          </cell>
          <cell r="F536" t="str">
            <v>Česká republika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</row>
        <row r="537">
          <cell r="A537" t="str">
            <v>Kurort s.r.o.</v>
          </cell>
          <cell r="B537">
            <v>64358569</v>
          </cell>
          <cell r="C537" t="str">
            <v>Sadová 798/24</v>
          </cell>
          <cell r="D537">
            <v>36001</v>
          </cell>
          <cell r="E537" t="str">
            <v>Karlovy Vary</v>
          </cell>
          <cell r="F537" t="str">
            <v>Česká republika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</row>
        <row r="538">
          <cell r="A538" t="str">
            <v>Kushch Grygoriy</v>
          </cell>
          <cell r="B538">
            <v>70067708</v>
          </cell>
          <cell r="C538" t="str">
            <v>Pod Harfou 938/42</v>
          </cell>
          <cell r="D538">
            <v>19000</v>
          </cell>
          <cell r="E538" t="str">
            <v>Praha</v>
          </cell>
          <cell r="F538" t="str">
            <v>Česká republika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</row>
        <row r="539">
          <cell r="A539" t="str">
            <v>Kykal Pavel</v>
          </cell>
          <cell r="B539">
            <v>71518193</v>
          </cell>
          <cell r="C539" t="str">
            <v>Šimáčkova 1370/8</v>
          </cell>
          <cell r="D539">
            <v>17000</v>
          </cell>
          <cell r="E539" t="str">
            <v>Praha</v>
          </cell>
          <cell r="F539" t="str">
            <v>Česká republika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</row>
        <row r="540">
          <cell r="A540" t="str">
            <v>Lafonte.cz s.r.o.</v>
          </cell>
          <cell r="B540">
            <v>28047141</v>
          </cell>
          <cell r="C540" t="str">
            <v>Majakovského 707/29</v>
          </cell>
          <cell r="D540">
            <v>36005</v>
          </cell>
          <cell r="E540" t="str">
            <v>Karlovy Vary</v>
          </cell>
          <cell r="F540" t="str">
            <v>Česká republika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</row>
        <row r="541">
          <cell r="A541" t="str">
            <v>LAPOD s.r.o.</v>
          </cell>
          <cell r="B541">
            <v>26736560</v>
          </cell>
          <cell r="C541" t="str">
            <v>Nám. T.G. Masaryka 1413</v>
          </cell>
          <cell r="D541">
            <v>29001</v>
          </cell>
          <cell r="E541" t="str">
            <v>Poděbrady</v>
          </cell>
          <cell r="F541" t="str">
            <v>Česká republika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</row>
        <row r="542">
          <cell r="A542" t="str">
            <v>Lašák Ivo</v>
          </cell>
          <cell r="B542">
            <v>48793515</v>
          </cell>
          <cell r="C542" t="str">
            <v>Výletní 1335</v>
          </cell>
          <cell r="D542">
            <v>75701</v>
          </cell>
          <cell r="E542" t="str">
            <v>Valašské Meziříčí</v>
          </cell>
          <cell r="F542" t="str">
            <v>Česká republika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</row>
        <row r="543">
          <cell r="A543" t="str">
            <v>Lázeňský hotel PYRAMIDA, a.s.</v>
          </cell>
          <cell r="B543">
            <v>18233112</v>
          </cell>
          <cell r="C543" t="str">
            <v>Slatina 91</v>
          </cell>
          <cell r="D543">
            <v>35101</v>
          </cell>
          <cell r="E543" t="str">
            <v>Františkovy Lázně</v>
          </cell>
          <cell r="F543" t="str">
            <v>Česká republika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</row>
        <row r="544">
          <cell r="A544" t="str">
            <v>Lázně Aurora s.r.o.</v>
          </cell>
          <cell r="B544">
            <v>25179896</v>
          </cell>
          <cell r="C544" t="str">
            <v>Lázeňská 1001</v>
          </cell>
          <cell r="D544">
            <v>37901</v>
          </cell>
          <cell r="E544" t="str">
            <v>Třeboň</v>
          </cell>
          <cell r="F544" t="str">
            <v>Česká republika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</row>
        <row r="545">
          <cell r="A545" t="str">
            <v>Lázně Darkov, a.s.</v>
          </cell>
          <cell r="B545">
            <v>61974935</v>
          </cell>
          <cell r="C545" t="str">
            <v>Čsl. armády 2954/2</v>
          </cell>
          <cell r="D545">
            <v>73301</v>
          </cell>
          <cell r="E545" t="str">
            <v>Karviná</v>
          </cell>
          <cell r="F545" t="str">
            <v>Česká republika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</row>
        <row r="546">
          <cell r="A546" t="str">
            <v>Lázně FELICITAS s.r.o.</v>
          </cell>
          <cell r="B546">
            <v>45309566</v>
          </cell>
          <cell r="C546" t="str">
            <v>Černokostelecká 2792/42</v>
          </cell>
          <cell r="D546">
            <v>10000</v>
          </cell>
          <cell r="E546" t="str">
            <v>Praha</v>
          </cell>
          <cell r="F546" t="str">
            <v>Česká republika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</row>
        <row r="547">
          <cell r="A547" t="str">
            <v>Lázně Františkovy Lázně a.s.</v>
          </cell>
          <cell r="B547">
            <v>46887121</v>
          </cell>
          <cell r="C547" t="str">
            <v>Jiráskova 23/3</v>
          </cell>
          <cell r="D547">
            <v>35101</v>
          </cell>
          <cell r="E547" t="str">
            <v>Františkovy Lázně</v>
          </cell>
          <cell r="F547" t="str">
            <v>Česká republika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</row>
        <row r="548">
          <cell r="A548" t="str">
            <v>LÁZNĚ LIBVERDA, a.s.</v>
          </cell>
          <cell r="B548">
            <v>44569505</v>
          </cell>
          <cell r="C548" t="str">
            <v>č.p. 82</v>
          </cell>
          <cell r="D548">
            <v>46362</v>
          </cell>
          <cell r="E548" t="str">
            <v>Lázně Libverda</v>
          </cell>
          <cell r="F548" t="str">
            <v>Česká republika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</row>
        <row r="549">
          <cell r="A549" t="str">
            <v>Lázně Luhačovice, a.s.</v>
          </cell>
          <cell r="B549">
            <v>46347828</v>
          </cell>
          <cell r="C549" t="str">
            <v>Lázeňské náměstí 436</v>
          </cell>
          <cell r="D549">
            <v>76326</v>
          </cell>
          <cell r="E549" t="str">
            <v>Luhačovice</v>
          </cell>
          <cell r="F549" t="str">
            <v>Česká republika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</row>
        <row r="550">
          <cell r="A550" t="str">
            <v>Lázně Poděbrady, a.s.</v>
          </cell>
          <cell r="B550">
            <v>45147833</v>
          </cell>
          <cell r="C550" t="str">
            <v>Jiřího náměstí 39/15</v>
          </cell>
          <cell r="D550">
            <v>29001</v>
          </cell>
          <cell r="E550" t="str">
            <v>Poděbrady</v>
          </cell>
          <cell r="F550" t="str">
            <v>Česká republika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</row>
        <row r="551">
          <cell r="A551" t="str">
            <v>Lažanský Vladimír, Ing.</v>
          </cell>
          <cell r="B551">
            <v>11443456</v>
          </cell>
          <cell r="C551" t="str">
            <v>Truhlářská 40/29</v>
          </cell>
          <cell r="D551">
            <v>40502</v>
          </cell>
          <cell r="E551" t="str">
            <v>Děčín</v>
          </cell>
          <cell r="F551" t="str">
            <v>Česká republika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</row>
        <row r="552">
          <cell r="A552" t="str">
            <v>Le Palais - Praha s.r.o.</v>
          </cell>
          <cell r="B552">
            <v>26440784</v>
          </cell>
          <cell r="C552" t="str">
            <v>Evropská 370/15</v>
          </cell>
          <cell r="D552">
            <v>16000</v>
          </cell>
          <cell r="E552" t="str">
            <v>Praha</v>
          </cell>
          <cell r="F552" t="str">
            <v>Česká republika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</row>
        <row r="553">
          <cell r="A553" t="str">
            <v>Le Quang Trung</v>
          </cell>
          <cell r="B553">
            <v>66475589</v>
          </cell>
          <cell r="C553" t="str">
            <v>Americká 82/43</v>
          </cell>
          <cell r="D553">
            <v>35101</v>
          </cell>
          <cell r="E553" t="str">
            <v>Františkovy Lázně</v>
          </cell>
          <cell r="F553" t="str">
            <v>Česká republika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</row>
        <row r="554">
          <cell r="A554" t="str">
            <v>Le Viet Thang, Ing.</v>
          </cell>
          <cell r="B554">
            <v>73402079</v>
          </cell>
          <cell r="C554" t="str">
            <v>Sídliště 327</v>
          </cell>
          <cell r="D554">
            <v>36233</v>
          </cell>
          <cell r="E554" t="str">
            <v>Hroznětín</v>
          </cell>
          <cell r="F554" t="str">
            <v>Česká republika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</row>
        <row r="555">
          <cell r="A555" t="str">
            <v>LEASINGER,a.s.</v>
          </cell>
          <cell r="B555">
            <v>25094858</v>
          </cell>
          <cell r="C555" t="str">
            <v>Malá Štupartská 636/5</v>
          </cell>
          <cell r="D555">
            <v>11000</v>
          </cell>
          <cell r="E555" t="str">
            <v>Praha</v>
          </cell>
          <cell r="F555" t="str">
            <v>Česká republika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</row>
        <row r="556">
          <cell r="A556" t="str">
            <v>Léčebné lázně Jáchymov a. s.</v>
          </cell>
          <cell r="B556">
            <v>29211808</v>
          </cell>
          <cell r="C556" t="str">
            <v>T. G. Masaryka 415</v>
          </cell>
          <cell r="D556">
            <v>36251</v>
          </cell>
          <cell r="E556" t="str">
            <v>Jáchymov</v>
          </cell>
          <cell r="F556" t="str">
            <v>Česká republika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</row>
        <row r="557">
          <cell r="A557" t="str">
            <v>Léčebné lázně Konstantinovy Lázně a.s.</v>
          </cell>
          <cell r="B557">
            <v>29090300</v>
          </cell>
          <cell r="C557" t="str">
            <v>Plzeňská 58</v>
          </cell>
          <cell r="D557">
            <v>34952</v>
          </cell>
          <cell r="E557" t="str">
            <v>Konstantinovy Lázně</v>
          </cell>
          <cell r="F557" t="str">
            <v>Česká republika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</row>
        <row r="558">
          <cell r="A558" t="str">
            <v>Léčebné lázně Luhačovice - Sanatorium MIRAMARE, s.r.o.</v>
          </cell>
          <cell r="B558">
            <v>60727942</v>
          </cell>
          <cell r="C558" t="str">
            <v>Bezručova 338</v>
          </cell>
          <cell r="D558">
            <v>76326</v>
          </cell>
          <cell r="E558" t="str">
            <v>Luhačovice</v>
          </cell>
          <cell r="F558" t="str">
            <v>Česká republika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</row>
        <row r="559">
          <cell r="A559" t="str">
            <v>Léčebné lázně Mariánské Lázně a. s.</v>
          </cell>
          <cell r="B559">
            <v>45359113</v>
          </cell>
          <cell r="C559" t="str">
            <v>Masarykova 22/5</v>
          </cell>
          <cell r="D559">
            <v>35301</v>
          </cell>
          <cell r="E559" t="str">
            <v>Mariánské Lázně</v>
          </cell>
          <cell r="F559" t="str">
            <v>Česká republika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</row>
        <row r="560">
          <cell r="A560" t="str">
            <v>Le-Investment, spol.s r.o.</v>
          </cell>
          <cell r="B560">
            <v>25719041</v>
          </cell>
          <cell r="C560" t="str">
            <v>Ostrovní 125/32</v>
          </cell>
          <cell r="D560">
            <v>11000</v>
          </cell>
          <cell r="E560" t="str">
            <v>Praha</v>
          </cell>
          <cell r="F560" t="str">
            <v>Česká republika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</row>
        <row r="561">
          <cell r="A561" t="str">
            <v>Liangovská Irma</v>
          </cell>
          <cell r="B561">
            <v>46876235</v>
          </cell>
          <cell r="C561" t="str">
            <v>Chodská 271/15</v>
          </cell>
          <cell r="D561">
            <v>36001</v>
          </cell>
          <cell r="E561" t="str">
            <v>Karlovy Vary</v>
          </cell>
          <cell r="F561" t="str">
            <v>Česká republika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</row>
        <row r="562">
          <cell r="A562" t="str">
            <v>LILIJA REISEN CZ, s.r.o.</v>
          </cell>
          <cell r="B562">
            <v>29117747</v>
          </cell>
          <cell r="C562" t="str">
            <v>Krymská 1716/39</v>
          </cell>
          <cell r="D562">
            <v>36001</v>
          </cell>
          <cell r="E562" t="str">
            <v>Karlovy Vary</v>
          </cell>
          <cell r="F562" t="str">
            <v>Česká republika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</row>
        <row r="563">
          <cell r="A563" t="str">
            <v>LINDA CRYSTAL, s.r.o.</v>
          </cell>
          <cell r="B563">
            <v>26286041</v>
          </cell>
          <cell r="C563" t="str">
            <v>Ostopovická 499/6</v>
          </cell>
          <cell r="D563">
            <v>66441</v>
          </cell>
          <cell r="E563" t="str">
            <v>Troubsko</v>
          </cell>
          <cell r="F563" t="str">
            <v>Česká republika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</row>
        <row r="564">
          <cell r="A564" t="str">
            <v>Lindmajer Jaroslav, Ing.</v>
          </cell>
          <cell r="B564">
            <v>86894722</v>
          </cell>
          <cell r="C564" t="str">
            <v>Luďka Pika 464/3</v>
          </cell>
          <cell r="D564">
            <v>30100</v>
          </cell>
          <cell r="E564" t="str">
            <v>Plzeň</v>
          </cell>
          <cell r="F564" t="str">
            <v>Česká republika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</row>
        <row r="565">
          <cell r="A565" t="str">
            <v>Lindmajerová Pavlína</v>
          </cell>
          <cell r="B565">
            <v>73375713</v>
          </cell>
          <cell r="C565" t="str">
            <v>Na Terasách 1492/14</v>
          </cell>
          <cell r="D565">
            <v>31200</v>
          </cell>
          <cell r="E565" t="str">
            <v>Plzeň</v>
          </cell>
          <cell r="F565" t="str">
            <v>Česká republika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</row>
        <row r="566">
          <cell r="A566" t="str">
            <v>Lindner Hotels Česká republika s.r.o.</v>
          </cell>
          <cell r="B566">
            <v>24292834</v>
          </cell>
          <cell r="C566" t="str">
            <v>Strahovská 128/20</v>
          </cell>
          <cell r="D566">
            <v>11800</v>
          </cell>
          <cell r="E566" t="str">
            <v>Praha</v>
          </cell>
          <cell r="F566" t="str">
            <v>Česká republika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</row>
        <row r="567">
          <cell r="A567" t="str">
            <v>LIPNO SERVIS s.r.o.</v>
          </cell>
          <cell r="B567">
            <v>26016885</v>
          </cell>
          <cell r="C567" t="str">
            <v>č.p. 87</v>
          </cell>
          <cell r="D567">
            <v>38278</v>
          </cell>
          <cell r="E567" t="str">
            <v>Lipno nad Vltavou</v>
          </cell>
          <cell r="F567" t="str">
            <v>Česká republika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</row>
        <row r="568">
          <cell r="A568" t="str">
            <v>Lojínová Ivana</v>
          </cell>
          <cell r="B568">
            <v>13841289</v>
          </cell>
          <cell r="C568" t="str">
            <v>Pražská silnice 811/31</v>
          </cell>
          <cell r="D568">
            <v>36001</v>
          </cell>
          <cell r="E568" t="str">
            <v>Karlovy Vary</v>
          </cell>
          <cell r="F568" t="str">
            <v>Česká republika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</row>
        <row r="569">
          <cell r="A569" t="str">
            <v>LOOK Plzeň s.r.o.</v>
          </cell>
          <cell r="B569">
            <v>29078601</v>
          </cell>
          <cell r="C569" t="str">
            <v>Mohylova 1063/111</v>
          </cell>
          <cell r="D569">
            <v>31200</v>
          </cell>
          <cell r="E569" t="str">
            <v>Plzeň</v>
          </cell>
          <cell r="F569" t="str">
            <v>Česká republika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</row>
        <row r="570">
          <cell r="A570" t="str">
            <v>LORD SON, s.r.o.</v>
          </cell>
          <cell r="B570">
            <v>63485257</v>
          </cell>
          <cell r="C570" t="str">
            <v>Přehradní 194</v>
          </cell>
          <cell r="D570">
            <v>76316</v>
          </cell>
          <cell r="E570" t="str">
            <v>Fryšták</v>
          </cell>
          <cell r="F570" t="str">
            <v>Česká republika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</row>
        <row r="571">
          <cell r="A571" t="str">
            <v>LORDOX s.r.o.</v>
          </cell>
          <cell r="B571">
            <v>26373157</v>
          </cell>
          <cell r="C571" t="str">
            <v>Zbrojnická 115/4</v>
          </cell>
          <cell r="D571">
            <v>30100</v>
          </cell>
          <cell r="E571" t="str">
            <v>Plzeň</v>
          </cell>
          <cell r="F571" t="str">
            <v>Česká republika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</row>
        <row r="572">
          <cell r="A572" t="str">
            <v>Lorencová Eva</v>
          </cell>
          <cell r="B572">
            <v>73643050</v>
          </cell>
          <cell r="C572" t="str">
            <v>č.p. 337</v>
          </cell>
          <cell r="D572">
            <v>54221</v>
          </cell>
          <cell r="E572" t="str">
            <v>Pec pod Sněžkou</v>
          </cell>
          <cell r="F572" t="str">
            <v>Česká republika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</row>
        <row r="573">
          <cell r="A573" t="str">
            <v>Löw Libor</v>
          </cell>
          <cell r="B573">
            <v>72645202</v>
          </cell>
          <cell r="C573" t="str">
            <v>Budišínská 214</v>
          </cell>
          <cell r="D573">
            <v>40777</v>
          </cell>
          <cell r="E573" t="str">
            <v>Šluknov</v>
          </cell>
          <cell r="F573" t="str">
            <v>Česká republika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</row>
        <row r="574">
          <cell r="A574" t="str">
            <v>LS ROYAL Mariánské Lázně a. s.</v>
          </cell>
          <cell r="B574">
            <v>49790731</v>
          </cell>
          <cell r="C574" t="str">
            <v>Lesní 345/5</v>
          </cell>
          <cell r="D574">
            <v>35301</v>
          </cell>
          <cell r="E574" t="str">
            <v>Mariánské Lázně</v>
          </cell>
          <cell r="F574" t="str">
            <v>Česká republika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</row>
        <row r="575">
          <cell r="A575" t="str">
            <v>LUKRÉCIUS a.s.</v>
          </cell>
          <cell r="B575">
            <v>26369541</v>
          </cell>
          <cell r="C575" t="str">
            <v>Selská náves 21/2</v>
          </cell>
          <cell r="D575">
            <v>32600</v>
          </cell>
          <cell r="E575" t="str">
            <v>Plzeň</v>
          </cell>
          <cell r="F575" t="str">
            <v>Česká republika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</row>
        <row r="576">
          <cell r="A576" t="str">
            <v>Luong Kim Oanh</v>
          </cell>
          <cell r="B576">
            <v>49348744</v>
          </cell>
          <cell r="C576" t="str">
            <v>Majakovského 697/25</v>
          </cell>
          <cell r="D576">
            <v>36005</v>
          </cell>
          <cell r="E576" t="str">
            <v>Karlovy Vary</v>
          </cell>
          <cell r="F576" t="str">
            <v>Česká republika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</row>
        <row r="577">
          <cell r="A577" t="str">
            <v>M - CAR, spol. s r.o.</v>
          </cell>
          <cell r="B577">
            <v>44846959</v>
          </cell>
          <cell r="C577" t="str">
            <v>Závěrka 551/1</v>
          </cell>
          <cell r="D577">
            <v>16900</v>
          </cell>
          <cell r="E577" t="str">
            <v>Praha</v>
          </cell>
          <cell r="F577" t="str">
            <v>Česká republika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</row>
        <row r="578">
          <cell r="A578" t="str">
            <v>M &amp; B směnárna s.r.o.</v>
          </cell>
          <cell r="B578">
            <v>29313210</v>
          </cell>
          <cell r="C578" t="str">
            <v>Husova 1622/10</v>
          </cell>
          <cell r="D578">
            <v>58601</v>
          </cell>
          <cell r="E578" t="str">
            <v>Jihlava</v>
          </cell>
          <cell r="F578" t="str">
            <v>Česká republika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</row>
        <row r="579">
          <cell r="A579" t="str">
            <v>M.B.H. spol. s r.o.</v>
          </cell>
          <cell r="B579">
            <v>40228967</v>
          </cell>
          <cell r="C579" t="str">
            <v>Lužické náměstí 211</v>
          </cell>
          <cell r="D579" t="str">
            <v>408 01</v>
          </cell>
          <cell r="E579" t="str">
            <v>Rumburk</v>
          </cell>
          <cell r="F579" t="str">
            <v>Česká republika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</row>
        <row r="580">
          <cell r="A580" t="str">
            <v>MAC LUCULLUS, spol. s r.o.</v>
          </cell>
          <cell r="B580">
            <v>49448021</v>
          </cell>
          <cell r="C580" t="str">
            <v>Přístavní 131/25</v>
          </cell>
          <cell r="D580">
            <v>63500</v>
          </cell>
          <cell r="E580" t="str">
            <v>Brno</v>
          </cell>
          <cell r="F580" t="str">
            <v>Česká republika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</row>
        <row r="581">
          <cell r="A581" t="str">
            <v>Maccorp Czech s.r.o.</v>
          </cell>
          <cell r="B581">
            <v>28205189</v>
          </cell>
          <cell r="C581" t="str">
            <v>28. října 767/12</v>
          </cell>
          <cell r="D581">
            <v>11000</v>
          </cell>
          <cell r="E581" t="str">
            <v>Praha 1 - Nové město</v>
          </cell>
          <cell r="F581" t="str">
            <v>Česká republika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</row>
        <row r="582">
          <cell r="A582" t="str">
            <v>Machová Jarmila</v>
          </cell>
          <cell r="B582">
            <v>61198731</v>
          </cell>
          <cell r="C582" t="str">
            <v>Nový Svět 473</v>
          </cell>
          <cell r="D582">
            <v>51246</v>
          </cell>
          <cell r="E582" t="str">
            <v>Harrachov</v>
          </cell>
          <cell r="F582" t="str">
            <v>Česká republika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</row>
        <row r="583">
          <cell r="A583" t="str">
            <v>Mai Thi Kim</v>
          </cell>
          <cell r="B583">
            <v>69799792</v>
          </cell>
          <cell r="C583" t="str">
            <v>Františkolázeňská 1956/8</v>
          </cell>
          <cell r="D583">
            <v>35002</v>
          </cell>
          <cell r="E583" t="str">
            <v>Cheb</v>
          </cell>
          <cell r="F583" t="str">
            <v>Česká republika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</row>
        <row r="584">
          <cell r="A584" t="str">
            <v>MAJOLA s.r.o.</v>
          </cell>
          <cell r="B584">
            <v>25244558</v>
          </cell>
          <cell r="C584" t="str">
            <v>Lesní 1610</v>
          </cell>
          <cell r="D584">
            <v>34701</v>
          </cell>
          <cell r="E584" t="str">
            <v>Tachov</v>
          </cell>
          <cell r="F584" t="str">
            <v>Česká republika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</row>
        <row r="585">
          <cell r="A585" t="str">
            <v>MAKRUM, s.r.o.</v>
          </cell>
          <cell r="B585">
            <v>49099671</v>
          </cell>
          <cell r="C585" t="str">
            <v>Kašmírová 1120/3</v>
          </cell>
          <cell r="D585">
            <v>46006</v>
          </cell>
          <cell r="E585" t="str">
            <v>Liberec</v>
          </cell>
          <cell r="F585" t="str">
            <v>Česká republika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</row>
        <row r="586">
          <cell r="A586" t="str">
            <v>Malkrab Evžen</v>
          </cell>
          <cell r="B586">
            <v>63559897</v>
          </cell>
          <cell r="C586" t="str">
            <v>Breitcetlova 883/15</v>
          </cell>
          <cell r="D586">
            <v>19800</v>
          </cell>
          <cell r="E586" t="str">
            <v>Praha</v>
          </cell>
          <cell r="F586" t="str">
            <v>Česká republika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</row>
        <row r="587">
          <cell r="A587" t="str">
            <v>Malúšková Silvie</v>
          </cell>
          <cell r="B587">
            <v>72031972</v>
          </cell>
          <cell r="C587" t="str">
            <v>Luční 246/1</v>
          </cell>
          <cell r="D587">
            <v>35301</v>
          </cell>
          <cell r="E587" t="str">
            <v>Mariánské Lázně</v>
          </cell>
          <cell r="F587" t="str">
            <v>Česká republika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</row>
        <row r="588">
          <cell r="A588" t="str">
            <v>Manjit Enterprises s.r.o.</v>
          </cell>
          <cell r="B588">
            <v>28395506</v>
          </cell>
          <cell r="C588" t="str">
            <v>Kostomlatská 681/6</v>
          </cell>
          <cell r="D588">
            <v>19000</v>
          </cell>
          <cell r="E588" t="str">
            <v>Praha</v>
          </cell>
          <cell r="F588" t="str">
            <v>Česká republika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</row>
        <row r="589">
          <cell r="A589" t="str">
            <v>MANYLAMA s.r.o.</v>
          </cell>
          <cell r="B589">
            <v>25954911</v>
          </cell>
          <cell r="C589" t="str">
            <v>J. M. Marků 9</v>
          </cell>
          <cell r="D589">
            <v>56301</v>
          </cell>
          <cell r="E589" t="str">
            <v>Lanškroun</v>
          </cell>
          <cell r="F589" t="str">
            <v>Česká republika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</row>
        <row r="590">
          <cell r="A590" t="str">
            <v>MARGHERI HOTELS, a.s.</v>
          </cell>
          <cell r="B590">
            <v>26780411</v>
          </cell>
          <cell r="C590" t="str">
            <v>Karoliny Světlé 323/27</v>
          </cell>
          <cell r="D590">
            <v>11000</v>
          </cell>
          <cell r="E590" t="str">
            <v>Praha</v>
          </cell>
          <cell r="F590" t="str">
            <v>Česká republika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</row>
        <row r="591">
          <cell r="A591" t="str">
            <v>MARLYLE s.r.o.</v>
          </cell>
          <cell r="B591">
            <v>27879658</v>
          </cell>
          <cell r="C591" t="str">
            <v>Švédská 1036/19</v>
          </cell>
          <cell r="D591">
            <v>15000</v>
          </cell>
          <cell r="E591" t="str">
            <v>Praha</v>
          </cell>
          <cell r="F591" t="str">
            <v>Česká republika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</row>
        <row r="592">
          <cell r="A592" t="str">
            <v>MARMI, s.r.o.</v>
          </cell>
          <cell r="B592">
            <v>26895820</v>
          </cell>
          <cell r="C592" t="str">
            <v>Moravská 81</v>
          </cell>
          <cell r="D592">
            <v>68801</v>
          </cell>
          <cell r="E592" t="str">
            <v>Uherský Brod</v>
          </cell>
          <cell r="F592" t="str">
            <v>Česká republika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</row>
        <row r="593">
          <cell r="A593" t="str">
            <v>MAUT EXPRESS s.r.o.</v>
          </cell>
          <cell r="B593">
            <v>29359121</v>
          </cell>
          <cell r="C593" t="str">
            <v>Nová 601/76</v>
          </cell>
          <cell r="D593">
            <v>69152</v>
          </cell>
          <cell r="E593" t="str">
            <v>Kostice</v>
          </cell>
          <cell r="F593" t="str">
            <v>Česká republika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</row>
        <row r="594">
          <cell r="A594" t="str">
            <v>MAVIX s.r.o.</v>
          </cell>
          <cell r="B594">
            <v>26924579</v>
          </cell>
          <cell r="C594" t="str">
            <v>Pravoslava Veselého 61</v>
          </cell>
          <cell r="D594">
            <v>69501</v>
          </cell>
          <cell r="E594" t="str">
            <v>Hodonín</v>
          </cell>
          <cell r="F594" t="str">
            <v>Česká republika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</row>
        <row r="595">
          <cell r="A595" t="str">
            <v>Maximus Resort, a.s.</v>
          </cell>
          <cell r="B595">
            <v>26965437</v>
          </cell>
          <cell r="C595" t="str">
            <v>Hrázní 327/4a</v>
          </cell>
          <cell r="D595">
            <v>63500</v>
          </cell>
          <cell r="E595" t="str">
            <v>Brno</v>
          </cell>
          <cell r="F595" t="str">
            <v>Česká republika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</row>
        <row r="596">
          <cell r="A596" t="str">
            <v>MBZ M s.r.o.</v>
          </cell>
          <cell r="B596">
            <v>25527347</v>
          </cell>
          <cell r="C596" t="str">
            <v>K Vápence 609</v>
          </cell>
          <cell r="D596">
            <v>69201</v>
          </cell>
          <cell r="E596" t="str">
            <v>Mikulov</v>
          </cell>
          <cell r="F596" t="str">
            <v>Česká republika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</row>
        <row r="597">
          <cell r="A597" t="str">
            <v>Melissa Travel s.r.o.</v>
          </cell>
          <cell r="B597">
            <v>25409786</v>
          </cell>
          <cell r="C597" t="str">
            <v>Revoluční 66/2</v>
          </cell>
          <cell r="D597">
            <v>46001</v>
          </cell>
          <cell r="E597" t="str">
            <v>Liberec</v>
          </cell>
          <cell r="F597" t="str">
            <v>Česká republika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</row>
        <row r="598">
          <cell r="A598" t="str">
            <v>Mencl Josef</v>
          </cell>
          <cell r="B598">
            <v>45525072</v>
          </cell>
          <cell r="C598" t="str">
            <v>Řehořova 969/21</v>
          </cell>
          <cell r="D598">
            <v>13000</v>
          </cell>
          <cell r="E598" t="str">
            <v>Praha</v>
          </cell>
          <cell r="F598" t="str">
            <v>Česká republika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</row>
        <row r="599">
          <cell r="A599" t="str">
            <v>Menšík Pavel</v>
          </cell>
          <cell r="B599">
            <v>63782162</v>
          </cell>
          <cell r="C599" t="str">
            <v>Rožany 60</v>
          </cell>
          <cell r="D599">
            <v>40777</v>
          </cell>
          <cell r="E599" t="str">
            <v>Šluknov</v>
          </cell>
          <cell r="F599" t="str">
            <v>Česká republika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</row>
        <row r="600">
          <cell r="A600" t="str">
            <v>Menšíková Lucie</v>
          </cell>
          <cell r="B600">
            <v>87820625</v>
          </cell>
          <cell r="C600" t="str">
            <v>Lužická 1094</v>
          </cell>
          <cell r="D600">
            <v>40777</v>
          </cell>
          <cell r="E600" t="str">
            <v>Šluknov</v>
          </cell>
          <cell r="F600" t="str">
            <v>Česká republika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</row>
        <row r="601">
          <cell r="A601" t="str">
            <v>MEPO, spol. s r.o.</v>
          </cell>
          <cell r="B601">
            <v>47470623</v>
          </cell>
          <cell r="C601" t="str">
            <v>Hradecká 1151/9</v>
          </cell>
          <cell r="D601">
            <v>50003</v>
          </cell>
          <cell r="E601" t="str">
            <v>Hradec Králové</v>
          </cell>
          <cell r="F601" t="str">
            <v>Česká republika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</row>
        <row r="602">
          <cell r="A602" t="str">
            <v>MERKUR HOŘOVICE s.r.o.</v>
          </cell>
          <cell r="B602">
            <v>28415906</v>
          </cell>
          <cell r="C602" t="str">
            <v>U Borského parku 2791/31</v>
          </cell>
          <cell r="D602">
            <v>30100</v>
          </cell>
          <cell r="E602" t="str">
            <v>Plzeň</v>
          </cell>
          <cell r="F602" t="str">
            <v>Česká republika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</row>
        <row r="603">
          <cell r="A603" t="str">
            <v>Merta Antonín, PaedDr.</v>
          </cell>
          <cell r="B603">
            <v>63943531</v>
          </cell>
          <cell r="C603" t="str">
            <v>Naskové 1231/1b</v>
          </cell>
          <cell r="D603">
            <v>15000</v>
          </cell>
          <cell r="E603" t="str">
            <v>Praha</v>
          </cell>
          <cell r="F603" t="str">
            <v>Česká republika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</row>
        <row r="604">
          <cell r="A604" t="str">
            <v>Město Rokycany</v>
          </cell>
          <cell r="B604">
            <v>259047</v>
          </cell>
          <cell r="C604" t="str">
            <v>Masarykovo náměstí 1</v>
          </cell>
          <cell r="D604">
            <v>33701</v>
          </cell>
          <cell r="E604" t="str">
            <v>Rokycany</v>
          </cell>
          <cell r="F604" t="str">
            <v>Česká republika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</row>
        <row r="605">
          <cell r="A605" t="str">
            <v>Město Staré Město</v>
          </cell>
          <cell r="B605">
            <v>303364</v>
          </cell>
          <cell r="C605" t="str">
            <v>nám. Osvobození 166</v>
          </cell>
          <cell r="D605">
            <v>78832</v>
          </cell>
          <cell r="E605" t="str">
            <v>Staré Město</v>
          </cell>
          <cell r="F605" t="str">
            <v>Česká republika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</row>
        <row r="606">
          <cell r="A606" t="str">
            <v>Městská bytová správa, spol. s r.o.</v>
          </cell>
          <cell r="B606">
            <v>63489953</v>
          </cell>
          <cell r="C606" t="str">
            <v>Rodinova 691/4</v>
          </cell>
          <cell r="D606">
            <v>69501</v>
          </cell>
          <cell r="E606" t="str">
            <v>Hodonín</v>
          </cell>
          <cell r="F606" t="str">
            <v>Česká republika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</row>
        <row r="607">
          <cell r="A607" t="str">
            <v>MH CHANGE s.r.o.</v>
          </cell>
          <cell r="B607">
            <v>27563430</v>
          </cell>
          <cell r="C607" t="str">
            <v>Wilsonova 300/8</v>
          </cell>
          <cell r="D607">
            <v>11000</v>
          </cell>
          <cell r="E607" t="str">
            <v>Praha</v>
          </cell>
          <cell r="F607" t="str">
            <v>Česká republika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</row>
        <row r="608">
          <cell r="A608" t="str">
            <v>MI RYMAS, s.r.o.</v>
          </cell>
          <cell r="B608">
            <v>26171848</v>
          </cell>
          <cell r="C608" t="str">
            <v>Střížkovská 1506/8</v>
          </cell>
          <cell r="D608">
            <v>18000</v>
          </cell>
          <cell r="E608" t="str">
            <v>Praha</v>
          </cell>
          <cell r="F608" t="str">
            <v>Česká republika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</row>
        <row r="609">
          <cell r="A609" t="str">
            <v>Micka Pavel</v>
          </cell>
          <cell r="B609">
            <v>11422505</v>
          </cell>
          <cell r="C609" t="str">
            <v>Vilémovská 242</v>
          </cell>
          <cell r="D609">
            <v>40782</v>
          </cell>
          <cell r="E609" t="str">
            <v>Dolní Poustevna</v>
          </cell>
          <cell r="F609" t="str">
            <v>Česká republika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</row>
        <row r="610">
          <cell r="A610" t="str">
            <v>MIFIN s.r.o.</v>
          </cell>
          <cell r="B610">
            <v>25831658</v>
          </cell>
          <cell r="C610" t="str">
            <v>tř. Svobody 956/31</v>
          </cell>
          <cell r="D610">
            <v>77900</v>
          </cell>
          <cell r="E610" t="str">
            <v>Olomouc</v>
          </cell>
          <cell r="F610" t="str">
            <v>Česká republika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</row>
        <row r="611">
          <cell r="A611" t="str">
            <v>MICHAEL HOTELS PRAGUE s.r.o.</v>
          </cell>
          <cell r="B611">
            <v>28394356</v>
          </cell>
          <cell r="C611" t="str">
            <v>Záběhlická 35/133</v>
          </cell>
          <cell r="D611">
            <v>10600</v>
          </cell>
          <cell r="E611" t="str">
            <v>Praha</v>
          </cell>
          <cell r="F611" t="str">
            <v>Česká republika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</row>
        <row r="612">
          <cell r="A612" t="str">
            <v>MIKES EXCHANGE s.r.o.</v>
          </cell>
          <cell r="B612">
            <v>0</v>
          </cell>
          <cell r="C612" t="str">
            <v>Slezská 2170/111</v>
          </cell>
          <cell r="D612">
            <v>13000</v>
          </cell>
          <cell r="E612" t="str">
            <v>Praha</v>
          </cell>
          <cell r="F612" t="str">
            <v>Česká republika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</row>
        <row r="613">
          <cell r="A613" t="str">
            <v>Mikoláš Petr</v>
          </cell>
          <cell r="B613">
            <v>48375438</v>
          </cell>
          <cell r="C613" t="str">
            <v>Moskevská 2035/21</v>
          </cell>
          <cell r="D613">
            <v>36001</v>
          </cell>
          <cell r="E613" t="str">
            <v>Karlovy Vary</v>
          </cell>
          <cell r="F613" t="str">
            <v>Česká republika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</row>
        <row r="614">
          <cell r="A614" t="str">
            <v>MIMAS, spol. s r.o.</v>
          </cell>
          <cell r="B614">
            <v>25667378</v>
          </cell>
          <cell r="C614" t="str">
            <v>Politických vězňů 915/14</v>
          </cell>
          <cell r="D614">
            <v>11000</v>
          </cell>
          <cell r="E614" t="str">
            <v>Praha</v>
          </cell>
          <cell r="F614" t="str">
            <v>Česká republika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</row>
        <row r="615">
          <cell r="A615" t="str">
            <v>Mimoňská komunální a.s.</v>
          </cell>
          <cell r="B615">
            <v>25009133</v>
          </cell>
          <cell r="C615" t="str">
            <v>Mírová 76</v>
          </cell>
          <cell r="D615">
            <v>47124</v>
          </cell>
          <cell r="E615" t="str">
            <v>Mimoň</v>
          </cell>
          <cell r="F615" t="str">
            <v>Česká republika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</row>
        <row r="616">
          <cell r="A616" t="str">
            <v>MINORR FINANCE a.s.</v>
          </cell>
          <cell r="B616">
            <v>28569113</v>
          </cell>
          <cell r="C616" t="str">
            <v>K Svaté vodě 754</v>
          </cell>
          <cell r="D616">
            <v>73944</v>
          </cell>
          <cell r="E616" t="str">
            <v>Brušperk</v>
          </cell>
          <cell r="F616" t="str">
            <v>Česká republika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</row>
        <row r="617">
          <cell r="A617" t="str">
            <v>Mirtalipov Ulugbek</v>
          </cell>
          <cell r="B617">
            <v>88288048</v>
          </cell>
          <cell r="C617" t="str">
            <v>Vlkova 631/24</v>
          </cell>
          <cell r="D617">
            <v>13000</v>
          </cell>
          <cell r="E617" t="str">
            <v>Praha</v>
          </cell>
          <cell r="F617" t="str">
            <v>Česká republika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</row>
        <row r="618">
          <cell r="A618" t="str">
            <v>MISTR KV s.r.o.</v>
          </cell>
          <cell r="B618">
            <v>28056396</v>
          </cell>
          <cell r="C618" t="str">
            <v>Moravská 2088/1a</v>
          </cell>
          <cell r="D618">
            <v>36001</v>
          </cell>
          <cell r="E618" t="str">
            <v>Karlovy Vary</v>
          </cell>
          <cell r="F618" t="str">
            <v>Česká republika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</row>
        <row r="619">
          <cell r="A619" t="str">
            <v>Mitrus Alexander</v>
          </cell>
          <cell r="B619">
            <v>86687832</v>
          </cell>
          <cell r="C619" t="str">
            <v>Sokolská 641</v>
          </cell>
          <cell r="D619">
            <v>51401</v>
          </cell>
          <cell r="E619" t="str">
            <v>Jilemnice</v>
          </cell>
          <cell r="F619" t="str">
            <v>Česká republika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</row>
        <row r="620">
          <cell r="A620" t="str">
            <v>MIZOK s.r.o.</v>
          </cell>
          <cell r="B620">
            <v>63250039</v>
          </cell>
          <cell r="C620" t="str">
            <v>Krajinská 274/36</v>
          </cell>
          <cell r="D620">
            <v>37001</v>
          </cell>
          <cell r="E620" t="str">
            <v>České Budějovice</v>
          </cell>
          <cell r="F620" t="str">
            <v>Česká republika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</row>
        <row r="621">
          <cell r="A621" t="str">
            <v>Mohammed Mohammed H, Ing.</v>
          </cell>
          <cell r="B621">
            <v>76200426</v>
          </cell>
          <cell r="C621" t="str">
            <v>Vymazalova 2495/9</v>
          </cell>
          <cell r="D621">
            <v>61500</v>
          </cell>
          <cell r="E621" t="str">
            <v>Brno</v>
          </cell>
          <cell r="F621" t="str">
            <v>Česká republika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</row>
        <row r="622">
          <cell r="A622" t="str">
            <v>MOLINETE s.r.o.</v>
          </cell>
          <cell r="B622">
            <v>29113407</v>
          </cell>
          <cell r="C622" t="str">
            <v>Sudoměřská 653</v>
          </cell>
          <cell r="D622">
            <v>35601</v>
          </cell>
          <cell r="E622" t="str">
            <v>Sokolov</v>
          </cell>
          <cell r="F622" t="str">
            <v>Česká republika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</row>
        <row r="623">
          <cell r="A623" t="str">
            <v>mon servis,s.r.o.</v>
          </cell>
          <cell r="B623">
            <v>26906333</v>
          </cell>
          <cell r="C623" t="str">
            <v>Chvalovice 74/I</v>
          </cell>
          <cell r="D623">
            <v>66902</v>
          </cell>
          <cell r="E623" t="str">
            <v>Znojmo</v>
          </cell>
          <cell r="F623" t="str">
            <v>Česká republika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</row>
        <row r="624">
          <cell r="A624" t="str">
            <v>MONEY WORLD, s.r.o.</v>
          </cell>
          <cell r="B624">
            <v>25040499</v>
          </cell>
          <cell r="C624" t="str">
            <v>Mírové náměstí 99/23</v>
          </cell>
          <cell r="D624" t="str">
            <v>400 01</v>
          </cell>
          <cell r="E624" t="str">
            <v>Ústí N. L.</v>
          </cell>
          <cell r="F624" t="str">
            <v>Česká republika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</row>
        <row r="625">
          <cell r="A625" t="str">
            <v>MoneyUnion s.r.o.</v>
          </cell>
          <cell r="B625">
            <v>22798293</v>
          </cell>
          <cell r="C625" t="str">
            <v>Rybná 716/24</v>
          </cell>
          <cell r="D625" t="str">
            <v>110 00</v>
          </cell>
          <cell r="E625" t="str">
            <v>Praha</v>
          </cell>
          <cell r="F625" t="str">
            <v>Česká republika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</row>
        <row r="626">
          <cell r="A626" t="str">
            <v>MONTI SPA a.s.</v>
          </cell>
          <cell r="B626">
            <v>27989437</v>
          </cell>
          <cell r="C626" t="str">
            <v>Kollárova 170/4</v>
          </cell>
          <cell r="D626">
            <v>35101</v>
          </cell>
          <cell r="E626" t="str">
            <v>Františkovy Lázně</v>
          </cell>
          <cell r="F626" t="str">
            <v>Česká republika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</row>
        <row r="627">
          <cell r="A627" t="str">
            <v>MontPrint s.r.o.</v>
          </cell>
          <cell r="B627">
            <v>60069716</v>
          </cell>
          <cell r="C627" t="str">
            <v>Havlíčkova 120</v>
          </cell>
          <cell r="D627">
            <v>39403</v>
          </cell>
          <cell r="E627" t="str">
            <v>Horní Cerekev</v>
          </cell>
          <cell r="F627" t="str">
            <v>Česká republika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</row>
        <row r="628">
          <cell r="A628" t="str">
            <v>Moravcová Ivana</v>
          </cell>
          <cell r="B628">
            <v>65709641</v>
          </cell>
          <cell r="C628" t="str">
            <v>č.p. 455</v>
          </cell>
          <cell r="D628">
            <v>51246</v>
          </cell>
          <cell r="E628" t="str">
            <v>Harrachov</v>
          </cell>
          <cell r="F628" t="str">
            <v>Česká republika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</row>
        <row r="629">
          <cell r="A629" t="str">
            <v>MORRIS CL s.r.o.</v>
          </cell>
          <cell r="B629">
            <v>49097415</v>
          </cell>
          <cell r="C629" t="str">
            <v>Na Homolce 135/21</v>
          </cell>
          <cell r="D629">
            <v>15000</v>
          </cell>
          <cell r="E629" t="str">
            <v>Praha</v>
          </cell>
          <cell r="F629" t="str">
            <v>Česká republika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</row>
        <row r="630">
          <cell r="A630" t="str">
            <v>Moslem Abdullah</v>
          </cell>
          <cell r="B630">
            <v>72091177</v>
          </cell>
          <cell r="C630" t="str">
            <v>Mutěnická 4138/11</v>
          </cell>
          <cell r="D630">
            <v>62800</v>
          </cell>
          <cell r="E630" t="str">
            <v>Brno</v>
          </cell>
          <cell r="F630" t="str">
            <v>Česká republika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</row>
        <row r="631">
          <cell r="A631" t="str">
            <v>Mražiková Miroslava</v>
          </cell>
          <cell r="B631">
            <v>45006725</v>
          </cell>
          <cell r="C631" t="str">
            <v>1. máje 765</v>
          </cell>
          <cell r="D631">
            <v>38241</v>
          </cell>
          <cell r="E631" t="str">
            <v>Kaplice</v>
          </cell>
          <cell r="F631" t="str">
            <v>Česká republika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</row>
        <row r="632">
          <cell r="A632" t="str">
            <v>Mudroch Jiří</v>
          </cell>
          <cell r="B632">
            <v>12244651</v>
          </cell>
          <cell r="C632" t="str">
            <v>Kurzova 2244/8</v>
          </cell>
          <cell r="D632">
            <v>15500</v>
          </cell>
          <cell r="E632" t="str">
            <v>Praha</v>
          </cell>
          <cell r="F632" t="str">
            <v>Česká republika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</row>
        <row r="633">
          <cell r="A633" t="str">
            <v>MWD s.r.o.</v>
          </cell>
          <cell r="B633">
            <v>60281740</v>
          </cell>
          <cell r="C633" t="str">
            <v>Libušská 319/126</v>
          </cell>
          <cell r="D633">
            <v>14200</v>
          </cell>
          <cell r="E633" t="str">
            <v>Praha</v>
          </cell>
          <cell r="F633" t="str">
            <v>Česká republika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</row>
        <row r="634">
          <cell r="A634" t="str">
            <v>MY HOTEL s.r.o.</v>
          </cell>
          <cell r="B634">
            <v>25771540</v>
          </cell>
          <cell r="C634" t="str">
            <v>21. dubna 657</v>
          </cell>
          <cell r="D634">
            <v>69144</v>
          </cell>
          <cell r="E634" t="str">
            <v>Lednice</v>
          </cell>
          <cell r="F634" t="str">
            <v>Česká republika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</row>
        <row r="635">
          <cell r="A635" t="str">
            <v>N Hotels Group, spol. s r. o.</v>
          </cell>
          <cell r="B635">
            <v>63987279</v>
          </cell>
          <cell r="C635" t="str">
            <v>Návršní 1547/6</v>
          </cell>
          <cell r="D635">
            <v>14000</v>
          </cell>
          <cell r="E635" t="str">
            <v>Praha</v>
          </cell>
          <cell r="F635" t="str">
            <v>Česká republika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</row>
        <row r="636">
          <cell r="A636" t="str">
            <v>N. 59 a.s.</v>
          </cell>
          <cell r="B636">
            <v>49197649</v>
          </cell>
          <cell r="C636" t="str">
            <v>Americká 1162/70</v>
          </cell>
          <cell r="D636">
            <v>30100</v>
          </cell>
          <cell r="E636" t="str">
            <v>Plzeň</v>
          </cell>
          <cell r="F636" t="str">
            <v>Česká republika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</row>
        <row r="637">
          <cell r="A637" t="str">
            <v>Nasreddin Chaoki, Ing.</v>
          </cell>
          <cell r="B637">
            <v>74108557</v>
          </cell>
          <cell r="C637" t="str">
            <v>Navigátorů 621/3</v>
          </cell>
          <cell r="D637">
            <v>16100</v>
          </cell>
          <cell r="E637" t="str">
            <v>Praha</v>
          </cell>
          <cell r="F637" t="str">
            <v>Česká republika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</row>
        <row r="638">
          <cell r="A638" t="str">
            <v>NATOUR spol. s r.o.</v>
          </cell>
          <cell r="B638">
            <v>49974769</v>
          </cell>
          <cell r="C638" t="str">
            <v>Rooseveltova 6/8/564</v>
          </cell>
          <cell r="D638">
            <v>60200</v>
          </cell>
          <cell r="E638" t="str">
            <v>Brno</v>
          </cell>
          <cell r="F638" t="str">
            <v>Česká republika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</row>
        <row r="639">
          <cell r="A639" t="str">
            <v>NAUTILUS BOHEMIA s.r.o.</v>
          </cell>
          <cell r="B639">
            <v>26042690</v>
          </cell>
          <cell r="C639" t="str">
            <v>Žižkovo nám. 20</v>
          </cell>
          <cell r="D639">
            <v>39001</v>
          </cell>
          <cell r="E639" t="str">
            <v>Tábor</v>
          </cell>
          <cell r="F639" t="str">
            <v>Česká republika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</row>
        <row r="640">
          <cell r="A640" t="str">
            <v>NAVATEL a.s.</v>
          </cell>
          <cell r="B640">
            <v>28416538</v>
          </cell>
          <cell r="C640" t="str">
            <v>Kolejní 429/3</v>
          </cell>
          <cell r="D640">
            <v>16000</v>
          </cell>
          <cell r="E640" t="str">
            <v>Praha</v>
          </cell>
          <cell r="F640" t="str">
            <v>Česká republika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</row>
        <row r="641">
          <cell r="A641" t="str">
            <v>NEONIUM, s.r.o.</v>
          </cell>
          <cell r="B641">
            <v>25417401</v>
          </cell>
          <cell r="C641" t="str">
            <v>Rudé armády 70</v>
          </cell>
          <cell r="D641">
            <v>43144</v>
          </cell>
          <cell r="E641" t="str">
            <v>Droužkovice</v>
          </cell>
          <cell r="F641" t="str">
            <v>Česká republika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</row>
        <row r="642">
          <cell r="A642" t="str">
            <v>Nešporová Anna</v>
          </cell>
          <cell r="B642">
            <v>42598818</v>
          </cell>
          <cell r="C642" t="str">
            <v>Celnice-středisko služeb 1214</v>
          </cell>
          <cell r="D642">
            <v>69141</v>
          </cell>
          <cell r="E642" t="str">
            <v>Břeclav</v>
          </cell>
          <cell r="F642" t="str">
            <v>Česká republika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</row>
        <row r="643">
          <cell r="A643" t="str">
            <v>Neuhäusel Petr, Ing.</v>
          </cell>
          <cell r="B643">
            <v>48305235</v>
          </cell>
          <cell r="C643" t="str">
            <v>Horní Rokytnice 655</v>
          </cell>
          <cell r="D643">
            <v>51245</v>
          </cell>
          <cell r="E643" t="str">
            <v>Rokytnice nad Jizerou</v>
          </cell>
          <cell r="F643" t="str">
            <v>Česká republika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</row>
        <row r="644">
          <cell r="A644" t="str">
            <v>NEW CENTURY INTERNATIONAL, spol. s r.o.</v>
          </cell>
          <cell r="B644">
            <v>44849257</v>
          </cell>
          <cell r="C644" t="str">
            <v>U skládky 1469/5</v>
          </cell>
          <cell r="D644">
            <v>19000</v>
          </cell>
          <cell r="E644" t="str">
            <v>Praha</v>
          </cell>
          <cell r="F644" t="str">
            <v>Česká republika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</row>
        <row r="645">
          <cell r="A645" t="str">
            <v>Ngo Ha Bac</v>
          </cell>
          <cell r="B645">
            <v>26323842</v>
          </cell>
          <cell r="C645" t="str">
            <v>Neumannova 2636/15</v>
          </cell>
          <cell r="D645">
            <v>35201</v>
          </cell>
          <cell r="E645" t="str">
            <v>Aš</v>
          </cell>
          <cell r="F645" t="str">
            <v>Česká republika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</row>
        <row r="646">
          <cell r="A646" t="str">
            <v>Ngoc Tien Dang</v>
          </cell>
          <cell r="B646">
            <v>1975170</v>
          </cell>
          <cell r="C646" t="str">
            <v>Kozáková 122/5</v>
          </cell>
          <cell r="D646">
            <v>10400</v>
          </cell>
          <cell r="E646" t="str">
            <v>Praha</v>
          </cell>
          <cell r="F646" t="str">
            <v>Česká republika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</row>
        <row r="647">
          <cell r="A647" t="str">
            <v>Nguyen Dang Khoa</v>
          </cell>
          <cell r="B647">
            <v>48076244</v>
          </cell>
          <cell r="C647" t="str">
            <v>Hruškova 611</v>
          </cell>
          <cell r="D647">
            <v>34401</v>
          </cell>
          <cell r="E647" t="str">
            <v>Domažlice</v>
          </cell>
          <cell r="F647" t="str">
            <v>Česká republika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</row>
        <row r="648">
          <cell r="A648" t="str">
            <v>Nguyen Duc Vinh</v>
          </cell>
          <cell r="B648">
            <v>49786733</v>
          </cell>
          <cell r="C648" t="str">
            <v>Národní 7/4</v>
          </cell>
          <cell r="D648">
            <v>35101</v>
          </cell>
          <cell r="E648" t="str">
            <v>Františkovy Lázně</v>
          </cell>
          <cell r="F648" t="str">
            <v>Česká republika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</row>
        <row r="649">
          <cell r="A649" t="str">
            <v>Nguyen Dung, Ing.</v>
          </cell>
          <cell r="B649">
            <v>16768426</v>
          </cell>
          <cell r="C649" t="str">
            <v>Husova 747</v>
          </cell>
          <cell r="D649">
            <v>35735</v>
          </cell>
          <cell r="E649" t="str">
            <v>Chodov</v>
          </cell>
          <cell r="F649" t="str">
            <v>Česká republika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</row>
        <row r="650">
          <cell r="A650" t="str">
            <v>Nguyen Hoai Nam</v>
          </cell>
          <cell r="B650">
            <v>46781331</v>
          </cell>
          <cell r="C650" t="str">
            <v>Peškova 510</v>
          </cell>
          <cell r="D650">
            <v>40331</v>
          </cell>
          <cell r="E650" t="str">
            <v>Ústí nad Labem</v>
          </cell>
          <cell r="F650" t="str">
            <v>Česká republika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</row>
        <row r="651">
          <cell r="A651" t="str">
            <v>Nguyen Manh Hung</v>
          </cell>
          <cell r="B651">
            <v>49389319</v>
          </cell>
          <cell r="C651" t="str">
            <v>K lesu 895/48</v>
          </cell>
          <cell r="D651">
            <v>14200</v>
          </cell>
          <cell r="E651" t="str">
            <v>Praha</v>
          </cell>
          <cell r="F651" t="str">
            <v>Česká republika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</row>
        <row r="652">
          <cell r="A652" t="str">
            <v>Nguyen Quang Thang</v>
          </cell>
          <cell r="B652">
            <v>72242019</v>
          </cell>
          <cell r="C652" t="str">
            <v>Majakovského 463/19</v>
          </cell>
          <cell r="D652">
            <v>36005</v>
          </cell>
          <cell r="E652" t="str">
            <v>Karlovy Vary</v>
          </cell>
          <cell r="F652" t="str">
            <v>Česká republika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</row>
        <row r="653">
          <cell r="A653" t="str">
            <v>Nguyen Thi Bich Dao</v>
          </cell>
          <cell r="B653">
            <v>26404974</v>
          </cell>
          <cell r="C653" t="str">
            <v>Jižní 1421/3</v>
          </cell>
          <cell r="D653">
            <v>36001</v>
          </cell>
          <cell r="E653" t="str">
            <v>Karlovy Vary</v>
          </cell>
          <cell r="F653" t="str">
            <v>Česká republika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</row>
        <row r="654">
          <cell r="A654" t="str">
            <v>Nguyen Thi Le Hoa</v>
          </cell>
          <cell r="B654">
            <v>65208951</v>
          </cell>
          <cell r="C654" t="str">
            <v>Žitná 599/95</v>
          </cell>
          <cell r="D654">
            <v>66448</v>
          </cell>
          <cell r="E654" t="str">
            <v>Moravany</v>
          </cell>
          <cell r="F654" t="str">
            <v>Česká republika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</row>
        <row r="655">
          <cell r="A655" t="str">
            <v>Nguyen Thi Ngoc Mai</v>
          </cell>
          <cell r="B655">
            <v>63508371</v>
          </cell>
          <cell r="C655" t="str">
            <v>Horská 852</v>
          </cell>
          <cell r="D655">
            <v>36301</v>
          </cell>
          <cell r="E655" t="str">
            <v>Ostrov</v>
          </cell>
          <cell r="F655" t="str">
            <v>Česká republika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</row>
        <row r="656">
          <cell r="A656" t="str">
            <v>Nguyen Thi Phuong Mai</v>
          </cell>
          <cell r="B656">
            <v>62555839</v>
          </cell>
          <cell r="C656" t="str">
            <v>Seifertova 1042/14</v>
          </cell>
          <cell r="D656">
            <v>13000</v>
          </cell>
          <cell r="E656" t="str">
            <v>Praha</v>
          </cell>
          <cell r="F656" t="str">
            <v>Česká republika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</row>
        <row r="657">
          <cell r="A657" t="str">
            <v>Nguyen Tri Kien</v>
          </cell>
          <cell r="B657">
            <v>66060699</v>
          </cell>
          <cell r="C657" t="str">
            <v>tř. Václava Klementa 1238</v>
          </cell>
          <cell r="D657">
            <v>29301</v>
          </cell>
          <cell r="E657" t="str">
            <v>Mladá Boleslav</v>
          </cell>
          <cell r="F657" t="str">
            <v>Česká republika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</row>
        <row r="658">
          <cell r="A658" t="str">
            <v>Nguyen Trieu Duong</v>
          </cell>
          <cell r="B658">
            <v>63944201</v>
          </cell>
          <cell r="C658" t="str">
            <v>Zeyerova 952/1</v>
          </cell>
          <cell r="D658">
            <v>36001</v>
          </cell>
          <cell r="E658" t="str">
            <v>Karlovy Vary</v>
          </cell>
          <cell r="F658" t="str">
            <v>Česká republika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</row>
        <row r="659">
          <cell r="A659" t="str">
            <v>Nguyen Van Hung</v>
          </cell>
          <cell r="B659">
            <v>48180700</v>
          </cell>
          <cell r="C659" t="str">
            <v>Husova 747</v>
          </cell>
          <cell r="D659">
            <v>35735</v>
          </cell>
          <cell r="E659" t="str">
            <v>Chodov</v>
          </cell>
          <cell r="F659" t="str">
            <v>Česká republika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</row>
        <row r="660">
          <cell r="A660" t="str">
            <v>Nguyen Vinh Khoi</v>
          </cell>
          <cell r="B660">
            <v>67962009</v>
          </cell>
          <cell r="C660" t="str">
            <v>Kasární náměstí 110/2</v>
          </cell>
          <cell r="D660">
            <v>35002</v>
          </cell>
          <cell r="E660" t="str">
            <v>Cheb</v>
          </cell>
          <cell r="F660" t="str">
            <v>Česká republika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</row>
        <row r="661">
          <cell r="A661" t="str">
            <v>NGW s.r.o.</v>
          </cell>
          <cell r="B661">
            <v>25030680</v>
          </cell>
          <cell r="C661">
            <v>0</v>
          </cell>
          <cell r="D661">
            <v>0</v>
          </cell>
          <cell r="E661">
            <v>0</v>
          </cell>
          <cell r="F661" t="str">
            <v>Česká republika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</row>
        <row r="662">
          <cell r="A662" t="str">
            <v>NOKI s.r.o.</v>
          </cell>
          <cell r="B662">
            <v>45317500</v>
          </cell>
          <cell r="C662" t="str">
            <v>Na Pankráci 1337/109</v>
          </cell>
          <cell r="D662">
            <v>14000</v>
          </cell>
          <cell r="E662" t="str">
            <v>Praha</v>
          </cell>
          <cell r="F662" t="str">
            <v>Česká republika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</row>
        <row r="663">
          <cell r="A663" t="str">
            <v>NON IRON METALS, spol. s r.o.</v>
          </cell>
          <cell r="B663">
            <v>26732327</v>
          </cell>
          <cell r="C663" t="str">
            <v>Nad Vrbím 553</v>
          </cell>
          <cell r="D663">
            <v>66452</v>
          </cell>
          <cell r="E663" t="str">
            <v>Sokolnice</v>
          </cell>
          <cell r="F663" t="str">
            <v>Česká republika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</row>
        <row r="664">
          <cell r="A664" t="str">
            <v>Nováček Břetislav</v>
          </cell>
          <cell r="B664">
            <v>45269106</v>
          </cell>
          <cell r="C664" t="str">
            <v>Krylova 522/19</v>
          </cell>
          <cell r="D664">
            <v>66904</v>
          </cell>
          <cell r="E664" t="str">
            <v>Znojmo</v>
          </cell>
          <cell r="F664" t="str">
            <v>Česká republika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</row>
        <row r="665">
          <cell r="A665" t="str">
            <v>Novák Ivan, Ing.</v>
          </cell>
          <cell r="B665">
            <v>65890850</v>
          </cell>
          <cell r="C665" t="str">
            <v>Alšova 577/8</v>
          </cell>
          <cell r="D665">
            <v>70800</v>
          </cell>
          <cell r="E665" t="str">
            <v>Ostrava</v>
          </cell>
          <cell r="F665" t="str">
            <v>Česká republika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</row>
        <row r="666">
          <cell r="A666" t="str">
            <v>Novák Jan</v>
          </cell>
          <cell r="B666">
            <v>49375377</v>
          </cell>
          <cell r="C666" t="str">
            <v>č.p. 173</v>
          </cell>
          <cell r="D666">
            <v>46843</v>
          </cell>
          <cell r="E666" t="str">
            <v>Albrechtice v Jizerských horách</v>
          </cell>
          <cell r="F666" t="str">
            <v>Česká republika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</row>
        <row r="667">
          <cell r="A667" t="str">
            <v>Novák Jiří</v>
          </cell>
          <cell r="B667">
            <v>65252446</v>
          </cell>
          <cell r="C667" t="str">
            <v>Vrapická 48</v>
          </cell>
          <cell r="D667">
            <v>27203</v>
          </cell>
          <cell r="E667" t="str">
            <v>Kladno</v>
          </cell>
          <cell r="F667" t="str">
            <v>Česká republika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</row>
        <row r="668">
          <cell r="A668" t="str">
            <v>Novák Patrik</v>
          </cell>
          <cell r="B668">
            <v>68425279</v>
          </cell>
          <cell r="C668" t="str">
            <v>Luční 192</v>
          </cell>
          <cell r="D668">
            <v>47127</v>
          </cell>
          <cell r="E668" t="str">
            <v>Stráž pod Ralskem</v>
          </cell>
          <cell r="F668" t="str">
            <v>Česká republika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</row>
        <row r="669">
          <cell r="A669" t="str">
            <v>Novák Pavel, Ing.</v>
          </cell>
          <cell r="B669">
            <v>12236128</v>
          </cell>
          <cell r="C669" t="str">
            <v>Dr. E. Beneše 607</v>
          </cell>
          <cell r="D669">
            <v>27801</v>
          </cell>
          <cell r="E669" t="str">
            <v>Kralupy nad Vltavou</v>
          </cell>
          <cell r="F669" t="str">
            <v>Česká republika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</row>
        <row r="670">
          <cell r="A670" t="str">
            <v>Novotný Michal</v>
          </cell>
          <cell r="B670">
            <v>87883236</v>
          </cell>
          <cell r="C670" t="str">
            <v>Vojtěšská 338/15</v>
          </cell>
          <cell r="D670">
            <v>28401</v>
          </cell>
          <cell r="E670" t="str">
            <v>Kutná Hora</v>
          </cell>
          <cell r="F670" t="str">
            <v>Česká republika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</row>
        <row r="671">
          <cell r="A671" t="str">
            <v>Nový Golf a.s.</v>
          </cell>
          <cell r="B671">
            <v>25101919</v>
          </cell>
          <cell r="C671" t="str">
            <v>Plzeňská 1270/103</v>
          </cell>
          <cell r="D671">
            <v>15000</v>
          </cell>
          <cell r="E671" t="str">
            <v>Praha</v>
          </cell>
          <cell r="F671" t="str">
            <v>Česká republika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</row>
        <row r="672">
          <cell r="A672" t="str">
            <v>NUMEDIA Change s.r.o.</v>
          </cell>
          <cell r="B672">
            <v>2888521</v>
          </cell>
          <cell r="C672" t="str">
            <v>Zápská 1513/9</v>
          </cell>
          <cell r="D672">
            <v>25001</v>
          </cell>
          <cell r="E672" t="str">
            <v>Brandýs nad Labem-Stará Boleslav</v>
          </cell>
          <cell r="F672" t="str">
            <v>Česká republika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</row>
        <row r="673">
          <cell r="A673" t="str">
            <v>Nušlová Magdalena, Mgr.</v>
          </cell>
          <cell r="B673">
            <v>14972115</v>
          </cell>
          <cell r="C673" t="str">
            <v>Sokolovská 90/30</v>
          </cell>
          <cell r="D673">
            <v>18600</v>
          </cell>
          <cell r="E673" t="str">
            <v>Praha</v>
          </cell>
          <cell r="F673" t="str">
            <v>Česká republika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</row>
        <row r="674">
          <cell r="A674" t="str">
            <v>NWT a.s.</v>
          </cell>
          <cell r="B674">
            <v>63469511</v>
          </cell>
          <cell r="C674" t="str">
            <v>nám. Míru 1217</v>
          </cell>
          <cell r="D674">
            <v>76824</v>
          </cell>
          <cell r="E674" t="str">
            <v>Hulín</v>
          </cell>
          <cell r="F674" t="str">
            <v>Česká republika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</row>
        <row r="675">
          <cell r="A675" t="str">
            <v>NYSADE spol. s r.o.</v>
          </cell>
          <cell r="B675">
            <v>25207032</v>
          </cell>
          <cell r="C675" t="str">
            <v>Zárečná 1549</v>
          </cell>
          <cell r="D675">
            <v>34701</v>
          </cell>
          <cell r="E675" t="str">
            <v>Tachov</v>
          </cell>
          <cell r="F675" t="str">
            <v>Česká republika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</row>
        <row r="676">
          <cell r="A676" t="str">
            <v>O.K. Služby Praha, s.r.o.</v>
          </cell>
          <cell r="B676">
            <v>25060040</v>
          </cell>
          <cell r="C676" t="str">
            <v>Tálínská 1594</v>
          </cell>
          <cell r="D676">
            <v>19800</v>
          </cell>
          <cell r="E676" t="str">
            <v>Praha</v>
          </cell>
          <cell r="F676" t="str">
            <v>Česká republika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</row>
        <row r="677">
          <cell r="A677" t="str">
            <v>OBEC MALÁ ÚPA</v>
          </cell>
          <cell r="B677">
            <v>656119</v>
          </cell>
          <cell r="C677" t="str">
            <v>Horní Malá Úpa 116</v>
          </cell>
          <cell r="D677">
            <v>54227</v>
          </cell>
          <cell r="E677" t="str">
            <v>Malá Úpa</v>
          </cell>
          <cell r="F677" t="str">
            <v>Česká republika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</row>
        <row r="678">
          <cell r="A678" t="str">
            <v>OGREA, spol. s r.o.</v>
          </cell>
          <cell r="B678">
            <v>25205838</v>
          </cell>
          <cell r="C678" t="str">
            <v>Třebízského 342/8</v>
          </cell>
          <cell r="D678">
            <v>35301</v>
          </cell>
          <cell r="E678" t="str">
            <v>Mariánské Lázně</v>
          </cell>
          <cell r="F678" t="str">
            <v>Česká republika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</row>
        <row r="679">
          <cell r="A679" t="str">
            <v>OK credit s.r.o.</v>
          </cell>
          <cell r="B679">
            <v>26104610</v>
          </cell>
          <cell r="C679" t="str">
            <v>Dr. Stejskala 113/2</v>
          </cell>
          <cell r="D679">
            <v>37001</v>
          </cell>
          <cell r="E679" t="str">
            <v>České Budějovice</v>
          </cell>
          <cell r="F679" t="str">
            <v>Česká republika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</row>
        <row r="680">
          <cell r="A680" t="str">
            <v>OK-TOURS a.s.</v>
          </cell>
          <cell r="B680">
            <v>563391</v>
          </cell>
          <cell r="C680" t="str">
            <v>Americká 361/9</v>
          </cell>
          <cell r="D680">
            <v>12000</v>
          </cell>
          <cell r="E680" t="str">
            <v>Praha</v>
          </cell>
          <cell r="F680" t="str">
            <v>Česká republika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</row>
        <row r="681">
          <cell r="A681" t="str">
            <v>OLIMO s.r.o.</v>
          </cell>
          <cell r="B681">
            <v>26362171</v>
          </cell>
          <cell r="C681" t="str">
            <v>č.p. 84</v>
          </cell>
          <cell r="D681">
            <v>33441</v>
          </cell>
          <cell r="E681" t="str">
            <v>Vstiš</v>
          </cell>
          <cell r="F681" t="str">
            <v>Česká republika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</row>
        <row r="682">
          <cell r="A682" t="str">
            <v>Olšar Jan</v>
          </cell>
          <cell r="B682">
            <v>72543914</v>
          </cell>
          <cell r="C682" t="str">
            <v>Vyšenská 124</v>
          </cell>
          <cell r="D682">
            <v>38101</v>
          </cell>
          <cell r="E682" t="str">
            <v>Český Krumlov</v>
          </cell>
          <cell r="F682" t="str">
            <v>Česká republika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</row>
        <row r="683">
          <cell r="A683" t="str">
            <v>OLYMPIA Hotel, s.r.o.</v>
          </cell>
          <cell r="B683">
            <v>26342758</v>
          </cell>
          <cell r="C683" t="str">
            <v>Ruská 88/8</v>
          </cell>
          <cell r="D683">
            <v>35301</v>
          </cell>
          <cell r="E683" t="str">
            <v>Mariánské Lázně</v>
          </cell>
          <cell r="F683" t="str">
            <v>Česká republika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</row>
        <row r="684">
          <cell r="A684" t="str">
            <v>ORCO PROPERTY START, a.s.</v>
          </cell>
          <cell r="B684">
            <v>26130548</v>
          </cell>
          <cell r="C684" t="str">
            <v>Anglická 82/26</v>
          </cell>
          <cell r="D684">
            <v>12000</v>
          </cell>
          <cell r="E684" t="str">
            <v>Praha</v>
          </cell>
          <cell r="F684" t="str">
            <v>Česká republika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</row>
        <row r="685">
          <cell r="A685" t="str">
            <v>Orchard Hotel a.s.</v>
          </cell>
          <cell r="B685">
            <v>27883728</v>
          </cell>
          <cell r="C685" t="str">
            <v>Hornopolní 3313/42</v>
          </cell>
          <cell r="D685">
            <v>70200</v>
          </cell>
          <cell r="E685" t="str">
            <v>Ostrava</v>
          </cell>
          <cell r="F685" t="str">
            <v>Česká republika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</row>
        <row r="686">
          <cell r="A686" t="str">
            <v>ORI PLUS, spol. s r.o.</v>
          </cell>
          <cell r="B686">
            <v>49194399</v>
          </cell>
          <cell r="C686" t="str">
            <v>Malá ulice 205</v>
          </cell>
          <cell r="D686">
            <v>33601</v>
          </cell>
          <cell r="E686" t="str">
            <v>Blovice</v>
          </cell>
          <cell r="F686" t="str">
            <v>Česká republika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</row>
        <row r="687">
          <cell r="A687" t="str">
            <v>Ostravský informační servis, s.r.o.</v>
          </cell>
          <cell r="B687">
            <v>26879280</v>
          </cell>
          <cell r="C687" t="str">
            <v>Jurečkova 1935/12</v>
          </cell>
          <cell r="D687">
            <v>70200</v>
          </cell>
          <cell r="E687" t="str">
            <v>Ostrava</v>
          </cell>
          <cell r="F687" t="str">
            <v>Česká republika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</row>
        <row r="688">
          <cell r="A688" t="str">
            <v>OTAVA - PATRIA, a. s.</v>
          </cell>
          <cell r="B688">
            <v>46882758</v>
          </cell>
          <cell r="C688" t="str">
            <v>I. P. Pavlova 469/8</v>
          </cell>
          <cell r="D688">
            <v>36001</v>
          </cell>
          <cell r="E688" t="str">
            <v>Karlovy Vary</v>
          </cell>
          <cell r="F688" t="str">
            <v>Česká republika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</row>
        <row r="689">
          <cell r="A689" t="str">
            <v>OTRE spol. s r.o.</v>
          </cell>
          <cell r="B689">
            <v>26025141</v>
          </cell>
          <cell r="C689" t="str">
            <v>č.p. 12</v>
          </cell>
          <cell r="D689">
            <v>38279</v>
          </cell>
          <cell r="E689" t="str">
            <v>Frymburk</v>
          </cell>
          <cell r="F689" t="str">
            <v>Česká republika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</row>
        <row r="690">
          <cell r="A690" t="str">
            <v>P a r k P r a h a, společnost s ručením omezeným (spol. s r.o.)</v>
          </cell>
          <cell r="B690">
            <v>15039650</v>
          </cell>
          <cell r="C690" t="str">
            <v>Za elektrárnou 412/3</v>
          </cell>
          <cell r="D690">
            <v>17000</v>
          </cell>
          <cell r="E690" t="str">
            <v>Praha</v>
          </cell>
          <cell r="F690" t="str">
            <v>Česká republika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</row>
        <row r="691">
          <cell r="A691" t="str">
            <v>P O L O s.r.o.</v>
          </cell>
          <cell r="B691">
            <v>65415256</v>
          </cell>
          <cell r="C691" t="str">
            <v>Štefánikova 316/8</v>
          </cell>
          <cell r="D691">
            <v>15000</v>
          </cell>
          <cell r="E691" t="str">
            <v>Praha</v>
          </cell>
          <cell r="F691" t="str">
            <v>Česká republika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</row>
        <row r="692">
          <cell r="A692" t="str">
            <v>PA-JA, a.s.</v>
          </cell>
          <cell r="B692">
            <v>62024779</v>
          </cell>
          <cell r="C692" t="str">
            <v>č.p. 350</v>
          </cell>
          <cell r="D692">
            <v>54362</v>
          </cell>
          <cell r="E692" t="str">
            <v>Dolní Branná</v>
          </cell>
          <cell r="F692" t="str">
            <v>Česká republika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</row>
        <row r="693">
          <cell r="A693" t="str">
            <v>PALM SAID, s.r.o.</v>
          </cell>
          <cell r="B693">
            <v>25584537</v>
          </cell>
          <cell r="C693" t="str">
            <v>Radnická 376/11</v>
          </cell>
          <cell r="D693">
            <v>60200</v>
          </cell>
          <cell r="E693" t="str">
            <v>Brno</v>
          </cell>
          <cell r="F693" t="str">
            <v>Česká republika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</row>
        <row r="694">
          <cell r="A694" t="str">
            <v>Parkhotel Golf Mariánské Lázně, a. s.</v>
          </cell>
          <cell r="B694">
            <v>172472</v>
          </cell>
          <cell r="C694" t="str">
            <v>Zádub 580</v>
          </cell>
          <cell r="D694">
            <v>35301</v>
          </cell>
          <cell r="E694" t="str">
            <v>Mariánské Lázně</v>
          </cell>
          <cell r="F694" t="str">
            <v>Česká republika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</row>
        <row r="695">
          <cell r="A695" t="str">
            <v>PARKHOTEL HOLEŠOVICE s.r.o.</v>
          </cell>
          <cell r="B695">
            <v>1798375</v>
          </cell>
          <cell r="C695" t="str">
            <v>Veletržní 1502/20</v>
          </cell>
          <cell r="D695">
            <v>17000</v>
          </cell>
          <cell r="E695" t="str">
            <v>Praha</v>
          </cell>
          <cell r="F695" t="str">
            <v>Česká republika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</row>
        <row r="696">
          <cell r="A696" t="str">
            <v>Paseka Radek, Ing.</v>
          </cell>
          <cell r="B696">
            <v>88385035</v>
          </cell>
          <cell r="C696" t="str">
            <v>Jabloňová 424/14</v>
          </cell>
          <cell r="D696">
            <v>36017</v>
          </cell>
          <cell r="E696" t="str">
            <v>Karlovy Vary</v>
          </cell>
          <cell r="F696" t="str">
            <v>Česká republika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</row>
        <row r="697">
          <cell r="A697" t="str">
            <v>PAY - TIEN s. r. o.</v>
          </cell>
          <cell r="B697">
            <v>24179345</v>
          </cell>
          <cell r="C697" t="str">
            <v>Roháčova 1095/77</v>
          </cell>
          <cell r="D697">
            <v>13000</v>
          </cell>
          <cell r="E697" t="str">
            <v>Praha</v>
          </cell>
          <cell r="F697" t="str">
            <v>Česká republika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</row>
        <row r="698">
          <cell r="A698" t="str">
            <v>PEARL Travel s.r.o. v likvidaci</v>
          </cell>
          <cell r="B698">
            <v>25742230</v>
          </cell>
          <cell r="C698" t="str">
            <v>Jindřišská 900/7</v>
          </cell>
          <cell r="D698">
            <v>11000</v>
          </cell>
          <cell r="E698" t="str">
            <v>Praha</v>
          </cell>
          <cell r="F698" t="str">
            <v>Česká republika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</row>
        <row r="699">
          <cell r="A699" t="str">
            <v>PEJIMA s.r.o.</v>
          </cell>
          <cell r="B699">
            <v>27683605</v>
          </cell>
          <cell r="C699" t="str">
            <v>Masarykovo náměstí 1189/44</v>
          </cell>
          <cell r="D699">
            <v>58601</v>
          </cell>
          <cell r="E699" t="str">
            <v>Jihlava</v>
          </cell>
          <cell r="F699" t="str">
            <v>Česká republika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</row>
        <row r="700">
          <cell r="A700" t="str">
            <v>PEKRAT CZ s.r.o.</v>
          </cell>
          <cell r="B700">
            <v>28289978</v>
          </cell>
          <cell r="C700" t="str">
            <v>Národní třída 349/71</v>
          </cell>
          <cell r="D700">
            <v>69501</v>
          </cell>
          <cell r="E700" t="str">
            <v>Hodonín</v>
          </cell>
          <cell r="F700" t="str">
            <v>Česká republika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</row>
        <row r="701">
          <cell r="A701" t="str">
            <v>Pelán Jaroslav, Ing.</v>
          </cell>
          <cell r="B701">
            <v>74200291</v>
          </cell>
          <cell r="C701" t="str">
            <v>Na Jarově 2674/9</v>
          </cell>
          <cell r="D701">
            <v>13000</v>
          </cell>
          <cell r="E701" t="str">
            <v>Praha</v>
          </cell>
          <cell r="F701" t="str">
            <v>Česká republika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</row>
        <row r="702">
          <cell r="A702" t="str">
            <v>PES - Peněžní expresní service, s.r.o.</v>
          </cell>
          <cell r="B702">
            <v>25626558</v>
          </cell>
          <cell r="C702" t="str">
            <v>Vodičkova 791/41</v>
          </cell>
          <cell r="D702">
            <v>11000</v>
          </cell>
          <cell r="E702" t="str">
            <v>Praha</v>
          </cell>
          <cell r="F702" t="str">
            <v>Česká republika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</row>
        <row r="703">
          <cell r="A703" t="str">
            <v>Pešková Eva</v>
          </cell>
          <cell r="B703">
            <v>47614226</v>
          </cell>
          <cell r="C703" t="str">
            <v>Na Petynce 132/31</v>
          </cell>
          <cell r="D703">
            <v>16900</v>
          </cell>
          <cell r="E703" t="str">
            <v>Praha</v>
          </cell>
          <cell r="F703" t="str">
            <v>Česká republika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</row>
        <row r="704">
          <cell r="A704" t="str">
            <v>Pešková Irena, Mgr.</v>
          </cell>
          <cell r="B704">
            <v>45050856</v>
          </cell>
          <cell r="C704" t="str">
            <v>Náměstí 50</v>
          </cell>
          <cell r="D704">
            <v>38226</v>
          </cell>
          <cell r="E704" t="str">
            <v>Horní Planá</v>
          </cell>
          <cell r="F704" t="str">
            <v>Česká republika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</row>
        <row r="705">
          <cell r="A705" t="str">
            <v>PETRA TOUR s.r.o.</v>
          </cell>
          <cell r="B705">
            <v>872512</v>
          </cell>
          <cell r="C705" t="str">
            <v>Karla Iv. Č. 1</v>
          </cell>
          <cell r="D705">
            <v>37001</v>
          </cell>
          <cell r="E705" t="str">
            <v>České Budějovice</v>
          </cell>
          <cell r="F705" t="str">
            <v>Česká republika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</row>
        <row r="706">
          <cell r="A706" t="str">
            <v>Pham Dinh Tien</v>
          </cell>
          <cell r="B706">
            <v>49194071</v>
          </cell>
          <cell r="C706" t="str">
            <v>náměstí Svobody 5</v>
          </cell>
          <cell r="D706">
            <v>34815</v>
          </cell>
          <cell r="E706" t="str">
            <v>Planá</v>
          </cell>
          <cell r="F706" t="str">
            <v>Česká republika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</row>
        <row r="707">
          <cell r="A707" t="str">
            <v>Pham Thi Tam</v>
          </cell>
          <cell r="B707">
            <v>48555801</v>
          </cell>
          <cell r="C707" t="str">
            <v>Krymská 1724/2</v>
          </cell>
          <cell r="D707">
            <v>36001</v>
          </cell>
          <cell r="E707" t="str">
            <v>Karlovy Vary</v>
          </cell>
          <cell r="F707" t="str">
            <v>Česká republika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</row>
        <row r="708">
          <cell r="A708" t="str">
            <v>Pham Van Ngoc</v>
          </cell>
          <cell r="B708">
            <v>62268007</v>
          </cell>
          <cell r="C708" t="str">
            <v>Dr. Davida Bechera 896/10</v>
          </cell>
          <cell r="D708">
            <v>36001</v>
          </cell>
          <cell r="E708" t="str">
            <v>Karlovy Vary</v>
          </cell>
          <cell r="F708" t="str">
            <v>Česká republika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</row>
        <row r="709">
          <cell r="A709" t="str">
            <v>Pila Černý s.r.o.</v>
          </cell>
          <cell r="B709">
            <v>26384396</v>
          </cell>
          <cell r="C709" t="str">
            <v>č.p. 50</v>
          </cell>
          <cell r="D709">
            <v>34201</v>
          </cell>
          <cell r="E709" t="str">
            <v>Žichovice</v>
          </cell>
          <cell r="F709" t="str">
            <v>Česká republika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</row>
        <row r="710">
          <cell r="A710" t="str">
            <v>P-INFO s.r.o.</v>
          </cell>
          <cell r="B710">
            <v>26024276</v>
          </cell>
          <cell r="C710" t="str">
            <v>Na Vyhlídce 850</v>
          </cell>
          <cell r="D710">
            <v>39811</v>
          </cell>
          <cell r="E710" t="str">
            <v>Protivín</v>
          </cell>
          <cell r="F710" t="str">
            <v>Česká republika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</row>
        <row r="711">
          <cell r="A711" t="str">
            <v>PIZZA EXPRES 95,s.r.o.</v>
          </cell>
          <cell r="B711">
            <v>63073251</v>
          </cell>
          <cell r="C711" t="str">
            <v>Potoční 394/10</v>
          </cell>
          <cell r="D711">
            <v>16200</v>
          </cell>
          <cell r="E711" t="str">
            <v>Praha</v>
          </cell>
          <cell r="F711" t="str">
            <v>Česká republika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</row>
        <row r="712">
          <cell r="A712" t="str">
            <v>PIZZA ROMA s.r.o.</v>
          </cell>
          <cell r="B712">
            <v>27153819</v>
          </cell>
          <cell r="C712" t="str">
            <v>Saturnova 1206/19</v>
          </cell>
          <cell r="D712">
            <v>10400</v>
          </cell>
          <cell r="E712" t="str">
            <v>Praha</v>
          </cell>
          <cell r="F712" t="str">
            <v>Česká republika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</row>
        <row r="713">
          <cell r="A713" t="str">
            <v>Plachý Marek</v>
          </cell>
          <cell r="B713">
            <v>18223893</v>
          </cell>
          <cell r="C713" t="str">
            <v>č.p. 185</v>
          </cell>
          <cell r="D713">
            <v>36235</v>
          </cell>
          <cell r="E713" t="str">
            <v>Potůčky</v>
          </cell>
          <cell r="F713" t="str">
            <v>Česká republika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</row>
        <row r="714">
          <cell r="A714" t="str">
            <v>Ploberger s.r.o.</v>
          </cell>
          <cell r="B714">
            <v>60196327</v>
          </cell>
          <cell r="C714" t="str">
            <v>Haštalská 752/14</v>
          </cell>
          <cell r="D714">
            <v>11000</v>
          </cell>
          <cell r="E714" t="str">
            <v>Praha</v>
          </cell>
          <cell r="F714" t="str">
            <v>Česká republika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</row>
        <row r="715">
          <cell r="A715" t="str">
            <v>Pluskota Barbara Weronika</v>
          </cell>
          <cell r="B715">
            <v>1064835</v>
          </cell>
          <cell r="C715" t="str">
            <v>Sněženková 497</v>
          </cell>
          <cell r="D715">
            <v>54102</v>
          </cell>
          <cell r="E715" t="str">
            <v>Trutnov</v>
          </cell>
          <cell r="F715" t="str">
            <v>Česká republika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</row>
        <row r="716">
          <cell r="A716" t="str">
            <v>PM obchod, s.r.o.</v>
          </cell>
          <cell r="B716">
            <v>27377954</v>
          </cell>
          <cell r="C716" t="str">
            <v>Hájenská 1868/6</v>
          </cell>
          <cell r="D716">
            <v>14300</v>
          </cell>
          <cell r="E716" t="str">
            <v>Praha</v>
          </cell>
          <cell r="F716" t="str">
            <v>Česká republika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</row>
        <row r="717">
          <cell r="A717" t="str">
            <v>Popova Velitchka Ranguelova, Ing.</v>
          </cell>
          <cell r="B717">
            <v>69500533</v>
          </cell>
          <cell r="C717" t="str">
            <v>Karlova 170/5</v>
          </cell>
          <cell r="D717">
            <v>11000</v>
          </cell>
          <cell r="E717" t="str">
            <v>Praha</v>
          </cell>
          <cell r="F717" t="str">
            <v>Česká republika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</row>
        <row r="718">
          <cell r="A718" t="str">
            <v>POUBA TRAVEL s. r. o.</v>
          </cell>
          <cell r="B718">
            <v>64618846</v>
          </cell>
          <cell r="C718" t="str">
            <v>náměstí Republiky 450/17</v>
          </cell>
          <cell r="D718">
            <v>74601</v>
          </cell>
          <cell r="E718" t="str">
            <v>Opava</v>
          </cell>
          <cell r="F718" t="str">
            <v>Česká republika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</row>
        <row r="719">
          <cell r="A719" t="str">
            <v>PRAGUE CENTRE, a.s.</v>
          </cell>
          <cell r="B719">
            <v>26423120</v>
          </cell>
          <cell r="C719" t="str">
            <v>Legerova 1844/32</v>
          </cell>
          <cell r="D719">
            <v>12000</v>
          </cell>
          <cell r="E719" t="str">
            <v>Praha</v>
          </cell>
          <cell r="F719" t="str">
            <v>Česká republika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</row>
        <row r="720">
          <cell r="A720" t="str">
            <v>Prague Hospitality s.r.o.</v>
          </cell>
          <cell r="B720">
            <v>27260135</v>
          </cell>
          <cell r="C720" t="str">
            <v>Letenská 33/12</v>
          </cell>
          <cell r="D720">
            <v>11800</v>
          </cell>
          <cell r="E720" t="str">
            <v>Praha</v>
          </cell>
          <cell r="F720" t="str">
            <v>Česká republika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</row>
        <row r="721">
          <cell r="A721" t="str">
            <v>Prague Change s.r.o.</v>
          </cell>
          <cell r="B721">
            <v>24133370</v>
          </cell>
          <cell r="C721" t="str">
            <v>Štěpařská 1131/12</v>
          </cell>
          <cell r="D721">
            <v>15200</v>
          </cell>
          <cell r="E721" t="str">
            <v>Praha</v>
          </cell>
          <cell r="F721" t="str">
            <v>Česká republika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</row>
        <row r="722">
          <cell r="A722" t="str">
            <v>PRAGUE INN s.r.o.</v>
          </cell>
          <cell r="B722">
            <v>27092577</v>
          </cell>
          <cell r="C722" t="str">
            <v>Pod Krocínkou 850/42</v>
          </cell>
          <cell r="D722">
            <v>19000</v>
          </cell>
          <cell r="E722" t="str">
            <v>Praha</v>
          </cell>
          <cell r="F722" t="str">
            <v>Česká republika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</row>
        <row r="723">
          <cell r="A723" t="str">
            <v>Prague Nursery s.r.o.</v>
          </cell>
          <cell r="B723">
            <v>27909697</v>
          </cell>
          <cell r="C723" t="str">
            <v>Václavské náměstí 832/19</v>
          </cell>
          <cell r="D723">
            <v>11000</v>
          </cell>
          <cell r="E723" t="str">
            <v>Praha</v>
          </cell>
          <cell r="F723" t="str">
            <v>Česká republika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</row>
        <row r="724">
          <cell r="A724" t="str">
            <v>Prečan Jiří</v>
          </cell>
          <cell r="B724">
            <v>65302486</v>
          </cell>
          <cell r="C724" t="str">
            <v>Brechtova 31/11</v>
          </cell>
          <cell r="D724">
            <v>63800</v>
          </cell>
          <cell r="E724" t="str">
            <v>Brno</v>
          </cell>
          <cell r="F724" t="str">
            <v>Česká republika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</row>
        <row r="725">
          <cell r="A725" t="str">
            <v>PRESIDENT HOTELS s.r.o.</v>
          </cell>
          <cell r="B725">
            <v>25057031</v>
          </cell>
          <cell r="C725" t="str">
            <v>náměstí Curieových 100/1</v>
          </cell>
          <cell r="D725">
            <v>11000</v>
          </cell>
          <cell r="E725" t="str">
            <v>Praha</v>
          </cell>
          <cell r="F725" t="str">
            <v>Česká republika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</row>
        <row r="726">
          <cell r="A726" t="str">
            <v>Priessnitzovy léčebné lázně a.s.</v>
          </cell>
          <cell r="B726">
            <v>45193452</v>
          </cell>
          <cell r="C726" t="str">
            <v>Priessnitzova 299/12</v>
          </cell>
          <cell r="D726">
            <v>79001</v>
          </cell>
          <cell r="E726" t="str">
            <v>Jeseník</v>
          </cell>
          <cell r="F726" t="str">
            <v>Česká republika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</row>
        <row r="727">
          <cell r="A727" t="str">
            <v>PRO DRINKS spol. s r.o.</v>
          </cell>
          <cell r="B727">
            <v>25381113</v>
          </cell>
          <cell r="C727" t="str">
            <v>Chotěbuzská 262</v>
          </cell>
          <cell r="D727">
            <v>73561</v>
          </cell>
          <cell r="E727" t="str">
            <v>Chotěbuz</v>
          </cell>
          <cell r="F727" t="str">
            <v>Česká republika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</row>
        <row r="728">
          <cell r="A728" t="str">
            <v>PRODECO, a.s.</v>
          </cell>
          <cell r="B728">
            <v>25020790</v>
          </cell>
          <cell r="C728" t="str">
            <v>Masarykova 51</v>
          </cell>
          <cell r="D728">
            <v>41678</v>
          </cell>
          <cell r="E728" t="str">
            <v>Teplice</v>
          </cell>
          <cell r="F728" t="str">
            <v>Česká republika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</row>
        <row r="729">
          <cell r="A729" t="str">
            <v>PROGIO a.s.</v>
          </cell>
          <cell r="B729">
            <v>25599542</v>
          </cell>
          <cell r="C729" t="str">
            <v>Střední 549/61</v>
          </cell>
          <cell r="D729">
            <v>60200</v>
          </cell>
          <cell r="E729" t="str">
            <v>Brno</v>
          </cell>
          <cell r="F729" t="str">
            <v>Česká republika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</row>
        <row r="730">
          <cell r="A730" t="str">
            <v>Procházka Ivan, Bc.</v>
          </cell>
          <cell r="B730">
            <v>72028866</v>
          </cell>
          <cell r="C730" t="str">
            <v>Mostecká 52/6</v>
          </cell>
          <cell r="D730">
            <v>11800</v>
          </cell>
          <cell r="E730" t="str">
            <v>Praha</v>
          </cell>
          <cell r="F730" t="str">
            <v>Česká republika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</row>
        <row r="731">
          <cell r="A731" t="str">
            <v>Prokopova Development a.s.</v>
          </cell>
          <cell r="B731">
            <v>27663281</v>
          </cell>
          <cell r="C731" t="str">
            <v>Gregorova 2115/10</v>
          </cell>
          <cell r="D731">
            <v>14800</v>
          </cell>
          <cell r="E731" t="str">
            <v>Praha</v>
          </cell>
          <cell r="F731" t="str">
            <v>Česká republika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</row>
        <row r="732">
          <cell r="A732" t="str">
            <v>PROSIMEX Praha, spol. s r.o.</v>
          </cell>
          <cell r="B732">
            <v>15891810</v>
          </cell>
          <cell r="C732" t="str">
            <v>Kurta Konráda 547/12</v>
          </cell>
          <cell r="D732">
            <v>19000</v>
          </cell>
          <cell r="E732" t="str">
            <v>Praha</v>
          </cell>
          <cell r="F732" t="str">
            <v>Česká republika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</row>
        <row r="733">
          <cell r="A733" t="str">
            <v>PROSPER TRADING a.s.</v>
          </cell>
          <cell r="B733">
            <v>47677791</v>
          </cell>
          <cell r="C733" t="str">
            <v>Umělecká 305/1</v>
          </cell>
          <cell r="D733">
            <v>70200</v>
          </cell>
          <cell r="E733" t="str">
            <v>Ostrava</v>
          </cell>
          <cell r="F733" t="str">
            <v>Česká republika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</row>
        <row r="734">
          <cell r="A734" t="str">
            <v>První chodská develop, a.s.</v>
          </cell>
          <cell r="B734">
            <v>28002202</v>
          </cell>
          <cell r="C734" t="str">
            <v>č.p. 320</v>
          </cell>
          <cell r="D734">
            <v>34534</v>
          </cell>
          <cell r="E734" t="str">
            <v>Klenčí pod Čerchovem</v>
          </cell>
          <cell r="F734" t="str">
            <v>Česká republika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</row>
        <row r="735">
          <cell r="A735" t="str">
            <v>Ptáček Petr</v>
          </cell>
          <cell r="B735">
            <v>64853586</v>
          </cell>
          <cell r="C735" t="str">
            <v>Ondřejská 114/34</v>
          </cell>
          <cell r="D735">
            <v>36001</v>
          </cell>
          <cell r="E735" t="str">
            <v>Karlovy Vary</v>
          </cell>
          <cell r="F735" t="str">
            <v>Česká republika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</row>
        <row r="736">
          <cell r="A736" t="str">
            <v>Ptáčníková Soňa</v>
          </cell>
          <cell r="B736">
            <v>88031217</v>
          </cell>
          <cell r="C736" t="str">
            <v>Příkrá 665</v>
          </cell>
          <cell r="D736">
            <v>46861</v>
          </cell>
          <cell r="E736" t="str">
            <v>Desná</v>
          </cell>
          <cell r="F736" t="str">
            <v>Česká republika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</row>
        <row r="737">
          <cell r="A737" t="str">
            <v>Quach Van Kinh</v>
          </cell>
          <cell r="B737">
            <v>45402655</v>
          </cell>
          <cell r="C737" t="str">
            <v>náměstí Republiky 12</v>
          </cell>
          <cell r="D737">
            <v>34701</v>
          </cell>
          <cell r="E737" t="str">
            <v>Tachov</v>
          </cell>
          <cell r="F737" t="str">
            <v>Česká republika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</row>
        <row r="738">
          <cell r="A738" t="str">
            <v>Quinn Hotels Praha, a.s.</v>
          </cell>
          <cell r="B738">
            <v>26504430</v>
          </cell>
          <cell r="C738" t="str">
            <v>Klimentská 1216/46</v>
          </cell>
          <cell r="D738">
            <v>11000</v>
          </cell>
          <cell r="E738" t="str">
            <v>Praha</v>
          </cell>
          <cell r="F738" t="str">
            <v>Česká republika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</row>
        <row r="739">
          <cell r="A739" t="str">
            <v>Rabehi Lounes</v>
          </cell>
          <cell r="B739">
            <v>75325217</v>
          </cell>
          <cell r="C739" t="str">
            <v>Kotlářka 115</v>
          </cell>
          <cell r="D739">
            <v>15000</v>
          </cell>
          <cell r="E739" t="str">
            <v>Praha</v>
          </cell>
          <cell r="F739" t="str">
            <v>Česká republika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</row>
        <row r="740">
          <cell r="A740" t="str">
            <v>Raees Waled Hade</v>
          </cell>
          <cell r="B740">
            <v>2928141</v>
          </cell>
          <cell r="C740" t="str">
            <v>Hapalova 417/42</v>
          </cell>
          <cell r="D740">
            <v>62100</v>
          </cell>
          <cell r="E740" t="str">
            <v>Brno</v>
          </cell>
          <cell r="F740" t="str">
            <v>Česká republika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</row>
        <row r="741">
          <cell r="A741" t="str">
            <v>RAFIDEIN, s.r.o.</v>
          </cell>
          <cell r="B741">
            <v>49703013</v>
          </cell>
          <cell r="C741" t="str">
            <v>Panská 892/1</v>
          </cell>
          <cell r="D741">
            <v>11000</v>
          </cell>
          <cell r="E741" t="str">
            <v>Praha</v>
          </cell>
          <cell r="F741" t="str">
            <v>Česká republika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</row>
        <row r="742">
          <cell r="A742" t="str">
            <v>RAKAS, spol. s r.o.</v>
          </cell>
          <cell r="B742">
            <v>18559701</v>
          </cell>
          <cell r="C742" t="str">
            <v>Krapkova 439/34</v>
          </cell>
          <cell r="D742">
            <v>77900</v>
          </cell>
          <cell r="E742" t="str">
            <v>Olomouc</v>
          </cell>
          <cell r="F742" t="str">
            <v>Česká republika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</row>
        <row r="743">
          <cell r="A743" t="str">
            <v>RAMOZ s.r.o.</v>
          </cell>
          <cell r="B743">
            <v>26915197</v>
          </cell>
          <cell r="C743" t="str">
            <v>Do Lesek 1404/43</v>
          </cell>
          <cell r="D743">
            <v>66902</v>
          </cell>
          <cell r="E743" t="str">
            <v>Znojmo</v>
          </cell>
          <cell r="F743" t="str">
            <v>Česká republika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</row>
        <row r="744">
          <cell r="A744" t="str">
            <v>Rass-el Praha s.r.o.</v>
          </cell>
          <cell r="B744">
            <v>27387399</v>
          </cell>
          <cell r="C744" t="str">
            <v>Vysočanská 554/69</v>
          </cell>
          <cell r="D744">
            <v>19000</v>
          </cell>
          <cell r="E744" t="str">
            <v>Praha</v>
          </cell>
          <cell r="F744" t="str">
            <v>Česká republika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</row>
        <row r="745">
          <cell r="A745" t="str">
            <v>REAL HALUZA &amp; SYN s.r.o.</v>
          </cell>
          <cell r="B745">
            <v>25612191</v>
          </cell>
          <cell r="C745" t="str">
            <v>U staré cihelny 2182/11</v>
          </cell>
          <cell r="D745">
            <v>13000</v>
          </cell>
          <cell r="E745" t="str">
            <v>Praha</v>
          </cell>
          <cell r="F745" t="str">
            <v>Česká republika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</row>
        <row r="746">
          <cell r="A746" t="str">
            <v>Realitní kancelář PROXIMA v.o.s.</v>
          </cell>
          <cell r="B746">
            <v>48207411</v>
          </cell>
          <cell r="C746" t="str">
            <v>Náměstí 206</v>
          </cell>
          <cell r="D746">
            <v>38241</v>
          </cell>
          <cell r="E746" t="str">
            <v>Kaplice</v>
          </cell>
          <cell r="F746" t="str">
            <v>Česká republika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</row>
        <row r="747">
          <cell r="A747" t="str">
            <v>RECOOP TOUR, a.s.</v>
          </cell>
          <cell r="B747">
            <v>253154</v>
          </cell>
          <cell r="C747" t="str">
            <v>Evropská 370/15</v>
          </cell>
          <cell r="D747">
            <v>16000</v>
          </cell>
          <cell r="E747" t="str">
            <v>Praha</v>
          </cell>
          <cell r="F747" t="str">
            <v>Česká republika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</row>
        <row r="748">
          <cell r="A748" t="str">
            <v>Redvale a.s.</v>
          </cell>
          <cell r="B748">
            <v>27899667</v>
          </cell>
          <cell r="C748" t="str">
            <v>Masarykovo nábřeží 235/28</v>
          </cell>
          <cell r="D748">
            <v>11000</v>
          </cell>
          <cell r="E748" t="str">
            <v>Praha</v>
          </cell>
          <cell r="F748" t="str">
            <v>Česká republika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</row>
        <row r="749">
          <cell r="A749" t="str">
            <v>Regata Čechy, a.s.</v>
          </cell>
          <cell r="B749">
            <v>26154200</v>
          </cell>
          <cell r="C749" t="str">
            <v>Čílova 304/9</v>
          </cell>
          <cell r="D749">
            <v>16200</v>
          </cell>
          <cell r="E749" t="str">
            <v>Praha</v>
          </cell>
          <cell r="F749" t="str">
            <v>Česká republika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</row>
        <row r="750">
          <cell r="A750" t="str">
            <v>REGENT HOTELS s.r.o.</v>
          </cell>
          <cell r="B750">
            <v>64361608</v>
          </cell>
          <cell r="C750" t="str">
            <v>Hlavní 51</v>
          </cell>
          <cell r="D750">
            <v>35301</v>
          </cell>
          <cell r="E750" t="str">
            <v>Mariánské Lázně</v>
          </cell>
          <cell r="F750" t="str">
            <v>Česká republika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</row>
        <row r="751">
          <cell r="A751" t="str">
            <v>Regionální turistické informační centrum Krkonoše</v>
          </cell>
          <cell r="B751">
            <v>75132699</v>
          </cell>
          <cell r="C751" t="str">
            <v>Krkonošská 8</v>
          </cell>
          <cell r="D751">
            <v>54301</v>
          </cell>
          <cell r="E751" t="str">
            <v>Vrchlabí</v>
          </cell>
          <cell r="F751" t="str">
            <v>Česká republika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</row>
        <row r="752">
          <cell r="A752" t="str">
            <v>Rekhem Najih</v>
          </cell>
          <cell r="B752">
            <v>67048480</v>
          </cell>
          <cell r="C752" t="str">
            <v>Hapalova 417/42</v>
          </cell>
          <cell r="D752">
            <v>62100</v>
          </cell>
          <cell r="E752" t="str">
            <v>Brno</v>
          </cell>
          <cell r="F752" t="str">
            <v>Česká republika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</row>
        <row r="753">
          <cell r="A753" t="str">
            <v>Remy Gastro s.r.o.</v>
          </cell>
          <cell r="B753">
            <v>28381254</v>
          </cell>
          <cell r="C753" t="str">
            <v>Vršovická 416/9</v>
          </cell>
          <cell r="D753">
            <v>10100</v>
          </cell>
          <cell r="E753" t="str">
            <v>Praha</v>
          </cell>
          <cell r="F753" t="str">
            <v>Česká republika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</row>
        <row r="754">
          <cell r="A754" t="str">
            <v>RETOUR - EX spol. s r.o.</v>
          </cell>
          <cell r="B754">
            <v>64831175</v>
          </cell>
          <cell r="C754" t="str">
            <v>Pod Vrškem 483</v>
          </cell>
          <cell r="D754">
            <v>33901</v>
          </cell>
          <cell r="E754" t="str">
            <v>Klatovy</v>
          </cell>
          <cell r="F754" t="str">
            <v>Česká republika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</row>
        <row r="755">
          <cell r="A755" t="str">
            <v>REVATTI Trade a.s.</v>
          </cell>
          <cell r="B755">
            <v>29127823</v>
          </cell>
          <cell r="C755" t="str">
            <v>Ukrajinská 728/2</v>
          </cell>
          <cell r="D755">
            <v>10100</v>
          </cell>
          <cell r="E755" t="str">
            <v>Praha</v>
          </cell>
          <cell r="F755" t="str">
            <v>Česká republika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</row>
        <row r="756">
          <cell r="A756" t="str">
            <v>RE-ZA Sokolov, spol. s r.o.</v>
          </cell>
          <cell r="B756">
            <v>45358290</v>
          </cell>
          <cell r="C756" t="str">
            <v>č.p. 189</v>
          </cell>
          <cell r="D756">
            <v>35601</v>
          </cell>
          <cell r="E756" t="str">
            <v>Citice</v>
          </cell>
          <cell r="F756" t="str">
            <v>Česká republika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</row>
        <row r="757">
          <cell r="A757" t="str">
            <v>RG4 - Spedition, s.r.o.</v>
          </cell>
          <cell r="B757">
            <v>25844920</v>
          </cell>
          <cell r="C757" t="str">
            <v>Bílá 66</v>
          </cell>
          <cell r="D757">
            <v>73915</v>
          </cell>
          <cell r="E757" t="str">
            <v>Staré Hamry</v>
          </cell>
          <cell r="F757" t="str">
            <v>Česká republika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</row>
        <row r="758">
          <cell r="A758" t="str">
            <v>RICHARD STAR s.r.o.</v>
          </cell>
          <cell r="B758">
            <v>26336740</v>
          </cell>
          <cell r="C758" t="str">
            <v>Husovo náměstí 1702</v>
          </cell>
          <cell r="D758">
            <v>25301</v>
          </cell>
          <cell r="E758" t="str">
            <v>Hostivice</v>
          </cell>
          <cell r="F758" t="str">
            <v>Česká republika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</row>
        <row r="759">
          <cell r="A759" t="str">
            <v>Richmond a.s.</v>
          </cell>
          <cell r="B759">
            <v>63998548</v>
          </cell>
          <cell r="C759" t="str">
            <v>Slovenská 567/3</v>
          </cell>
          <cell r="D759">
            <v>36001</v>
          </cell>
          <cell r="E759" t="str">
            <v>Karlovy Vary</v>
          </cell>
          <cell r="F759" t="str">
            <v>Česká republika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</row>
        <row r="760">
          <cell r="A760" t="str">
            <v>Richter Petr</v>
          </cell>
          <cell r="B760">
            <v>43987974</v>
          </cell>
          <cell r="C760" t="str">
            <v>Fučíkova 253</v>
          </cell>
          <cell r="D760">
            <v>79070</v>
          </cell>
          <cell r="E760" t="str">
            <v>Javorník</v>
          </cell>
          <cell r="F760" t="str">
            <v>Česká republika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</row>
        <row r="761">
          <cell r="A761" t="str">
            <v>RIMETZ, s.r.o.</v>
          </cell>
          <cell r="B761">
            <v>26911396</v>
          </cell>
          <cell r="C761" t="str">
            <v>Družstevní 708/10</v>
          </cell>
          <cell r="D761">
            <v>69145</v>
          </cell>
          <cell r="E761" t="str">
            <v>Podivín</v>
          </cell>
          <cell r="F761" t="str">
            <v>Česká republika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</row>
        <row r="762">
          <cell r="A762" t="str">
            <v>RION, s.r.o.</v>
          </cell>
          <cell r="B762">
            <v>25117351</v>
          </cell>
          <cell r="C762" t="str">
            <v>Gregorova 2115/10</v>
          </cell>
          <cell r="D762">
            <v>14800</v>
          </cell>
          <cell r="E762" t="str">
            <v>Praha</v>
          </cell>
          <cell r="F762" t="str">
            <v>Česká republika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</row>
        <row r="763">
          <cell r="A763" t="str">
            <v>RIVIERA TOUR s.r.o.</v>
          </cell>
          <cell r="B763">
            <v>25911741</v>
          </cell>
          <cell r="C763" t="str">
            <v>č.p. 31</v>
          </cell>
          <cell r="D763">
            <v>75612</v>
          </cell>
          <cell r="E763" t="str">
            <v>Lidečko</v>
          </cell>
          <cell r="F763" t="str">
            <v>Česká republika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</row>
        <row r="764">
          <cell r="A764" t="str">
            <v>ROI Collection, s.r.o.</v>
          </cell>
          <cell r="B764">
            <v>25236059</v>
          </cell>
          <cell r="C764" t="str">
            <v>Nivy 62</v>
          </cell>
          <cell r="D764">
            <v>36225</v>
          </cell>
          <cell r="E764" t="str">
            <v>Nová Role</v>
          </cell>
          <cell r="F764" t="str">
            <v>Česká republika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</row>
        <row r="765">
          <cell r="A765" t="str">
            <v>ROTERA s.r.o.</v>
          </cell>
          <cell r="B765">
            <v>27377857</v>
          </cell>
          <cell r="C765" t="str">
            <v>Nádražní 4</v>
          </cell>
          <cell r="D765">
            <v>26901</v>
          </cell>
          <cell r="E765" t="str">
            <v>Rakovník</v>
          </cell>
          <cell r="F765" t="str">
            <v>Česká republika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</row>
        <row r="766">
          <cell r="A766" t="str">
            <v>Roubíček Václav</v>
          </cell>
          <cell r="B766">
            <v>10410783</v>
          </cell>
          <cell r="C766" t="str">
            <v>Pod Hrádkem 2412</v>
          </cell>
          <cell r="D766">
            <v>40747</v>
          </cell>
          <cell r="E766" t="str">
            <v>Varnsdorf</v>
          </cell>
          <cell r="F766" t="str">
            <v>Česká republika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</row>
        <row r="767">
          <cell r="A767" t="str">
            <v>ROYAL WORLD, spol. s r.o.</v>
          </cell>
          <cell r="B767">
            <v>46972005</v>
          </cell>
          <cell r="C767" t="str">
            <v>Řípská 9a</v>
          </cell>
          <cell r="D767">
            <v>62700</v>
          </cell>
          <cell r="E767" t="str">
            <v>Brno</v>
          </cell>
          <cell r="F767" t="str">
            <v>Česká republika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</row>
        <row r="768">
          <cell r="A768" t="str">
            <v>RUKOV Ja + Va s.r.o.</v>
          </cell>
          <cell r="B768">
            <v>47780843</v>
          </cell>
          <cell r="C768" t="str">
            <v>Husitská 3066</v>
          </cell>
          <cell r="D768">
            <v>40747</v>
          </cell>
          <cell r="E768" t="str">
            <v>Varnsdorf</v>
          </cell>
          <cell r="F768" t="str">
            <v>Česká republika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</row>
        <row r="769">
          <cell r="A769" t="str">
            <v>Růženka - Kinh s.r.o.</v>
          </cell>
          <cell r="B769">
            <v>25214179</v>
          </cell>
          <cell r="C769" t="str">
            <v>náměstí Republiky 12</v>
          </cell>
          <cell r="D769">
            <v>34701</v>
          </cell>
          <cell r="E769" t="str">
            <v>Tachov</v>
          </cell>
          <cell r="F769" t="str">
            <v>Česká republika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</row>
        <row r="770">
          <cell r="A770" t="str">
            <v>RYM s.r.o.</v>
          </cell>
          <cell r="B770">
            <v>26152797</v>
          </cell>
          <cell r="C770" t="str">
            <v>Panská 895/6</v>
          </cell>
          <cell r="D770">
            <v>11000</v>
          </cell>
          <cell r="E770" t="str">
            <v>Praha</v>
          </cell>
          <cell r="F770" t="str">
            <v>Česká republika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</row>
        <row r="771">
          <cell r="A771" t="str">
            <v>Řeháček Vít</v>
          </cell>
          <cell r="B771">
            <v>71558811</v>
          </cell>
          <cell r="C771" t="str">
            <v>Rytířská 398/26</v>
          </cell>
          <cell r="D771">
            <v>11000</v>
          </cell>
          <cell r="E771" t="str">
            <v>Praha</v>
          </cell>
          <cell r="F771" t="str">
            <v>Česká republika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</row>
        <row r="772">
          <cell r="A772" t="str">
            <v>Řepová Iva</v>
          </cell>
          <cell r="B772">
            <v>48213667</v>
          </cell>
          <cell r="C772" t="str">
            <v>Na Výsluní 340</v>
          </cell>
          <cell r="D772">
            <v>38226</v>
          </cell>
          <cell r="E772" t="str">
            <v>Horní Planá</v>
          </cell>
          <cell r="F772" t="str">
            <v>Česká republika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</row>
        <row r="773">
          <cell r="A773" t="str">
            <v>S.M.K., a.s.</v>
          </cell>
          <cell r="B773">
            <v>49432036</v>
          </cell>
          <cell r="C773" t="str">
            <v>Skalní mlýn 96</v>
          </cell>
          <cell r="D773">
            <v>67801</v>
          </cell>
          <cell r="E773" t="str">
            <v>Blansko</v>
          </cell>
          <cell r="F773" t="str">
            <v>Česká republika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</row>
        <row r="774">
          <cell r="A774" t="str">
            <v>S.T.A., s.r.o.</v>
          </cell>
          <cell r="B774">
            <v>60777371</v>
          </cell>
          <cell r="C774" t="str">
            <v>Slezská 1483</v>
          </cell>
          <cell r="D774">
            <v>73701</v>
          </cell>
          <cell r="E774" t="str">
            <v>Český Těšín</v>
          </cell>
          <cell r="F774" t="str">
            <v>Česká republika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</row>
        <row r="775">
          <cell r="A775" t="str">
            <v>SAB Finance a.s.</v>
          </cell>
          <cell r="B775">
            <v>24717444</v>
          </cell>
          <cell r="C775" t="str">
            <v>Senovážné náměstí 1375/19</v>
          </cell>
          <cell r="D775">
            <v>11000</v>
          </cell>
          <cell r="E775" t="str">
            <v>Praha</v>
          </cell>
          <cell r="F775" t="str">
            <v>Česká republika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</row>
        <row r="776">
          <cell r="A776" t="str">
            <v>SABAT FINANČNÍ s.r.o.</v>
          </cell>
          <cell r="B776">
            <v>24703931</v>
          </cell>
          <cell r="C776" t="str">
            <v>náměstí 14. října 1307/2</v>
          </cell>
          <cell r="D776">
            <v>15000</v>
          </cell>
          <cell r="E776" t="str">
            <v>Praha</v>
          </cell>
          <cell r="F776" t="str">
            <v>Česká republika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</row>
        <row r="777">
          <cell r="A777" t="str">
            <v>SABAT TRADE INT. spol. s r.o.</v>
          </cell>
          <cell r="B777">
            <v>28928164</v>
          </cell>
          <cell r="C777" t="str">
            <v>Nad Okrouhlíkem 2365/17</v>
          </cell>
          <cell r="D777">
            <v>18000</v>
          </cell>
          <cell r="E777" t="str">
            <v>Praha</v>
          </cell>
          <cell r="F777" t="str">
            <v>Česká republika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</row>
        <row r="778">
          <cell r="A778" t="str">
            <v>Sabri Furat F.</v>
          </cell>
          <cell r="B778">
            <v>2835088</v>
          </cell>
          <cell r="C778" t="str">
            <v>č.p. 392</v>
          </cell>
          <cell r="D778">
            <v>66467</v>
          </cell>
          <cell r="E778" t="str">
            <v>Syrovice</v>
          </cell>
          <cell r="F778" t="str">
            <v>Česká republika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</row>
        <row r="779">
          <cell r="A779" t="str">
            <v>SAFÍR CRYSTAL, s.r.o.</v>
          </cell>
          <cell r="B779">
            <v>26152827</v>
          </cell>
          <cell r="C779" t="str">
            <v>K obecním hájovnám 1399/24</v>
          </cell>
          <cell r="D779">
            <v>10200</v>
          </cell>
          <cell r="E779" t="str">
            <v>Praha</v>
          </cell>
          <cell r="F779" t="str">
            <v>Česká republika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</row>
        <row r="780">
          <cell r="A780" t="str">
            <v>Said Ismail, ing.</v>
          </cell>
          <cell r="B780">
            <v>61431729</v>
          </cell>
          <cell r="C780" t="str">
            <v>č.p. 464</v>
          </cell>
          <cell r="D780">
            <v>66403</v>
          </cell>
          <cell r="E780" t="str">
            <v>Podolí</v>
          </cell>
          <cell r="F780" t="str">
            <v>Česká republika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</row>
        <row r="781">
          <cell r="A781" t="str">
            <v>Saleh Khaled, Ing.</v>
          </cell>
          <cell r="B781">
            <v>64727963</v>
          </cell>
          <cell r="C781" t="str">
            <v>17. listopadu 1168</v>
          </cell>
          <cell r="D781">
            <v>29301</v>
          </cell>
          <cell r="E781" t="str">
            <v>Mladá Boleslav</v>
          </cell>
          <cell r="F781" t="str">
            <v>Česká republika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</row>
        <row r="782">
          <cell r="A782" t="str">
            <v>SALSID, s.r.o.</v>
          </cell>
          <cell r="B782">
            <v>26419360</v>
          </cell>
          <cell r="C782" t="str">
            <v>Cihlářova 656/7</v>
          </cell>
          <cell r="D782">
            <v>14200</v>
          </cell>
          <cell r="E782" t="str">
            <v>Praha</v>
          </cell>
          <cell r="F782" t="str">
            <v>Česká republika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</row>
        <row r="783">
          <cell r="A783" t="str">
            <v>SAMET, s.r.o.</v>
          </cell>
          <cell r="B783">
            <v>25530704</v>
          </cell>
          <cell r="C783" t="str">
            <v>Luční 805/2</v>
          </cell>
          <cell r="D783">
            <v>61600</v>
          </cell>
          <cell r="E783" t="str">
            <v>Brno</v>
          </cell>
          <cell r="F783" t="str">
            <v>Česká republika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</row>
        <row r="784">
          <cell r="A784" t="str">
            <v>SAMIKO s.r.o.</v>
          </cell>
          <cell r="B784">
            <v>26123843</v>
          </cell>
          <cell r="C784" t="str">
            <v>Korycanská 371/4</v>
          </cell>
          <cell r="D784">
            <v>18100</v>
          </cell>
          <cell r="E784" t="str">
            <v>Praha</v>
          </cell>
          <cell r="F784" t="str">
            <v>Česká republika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</row>
        <row r="785">
          <cell r="A785" t="str">
            <v>Sanatorium Astoria a.s.</v>
          </cell>
          <cell r="B785">
            <v>45357242</v>
          </cell>
          <cell r="C785" t="str">
            <v>Vřídelní 92/21</v>
          </cell>
          <cell r="D785">
            <v>36001</v>
          </cell>
          <cell r="E785" t="str">
            <v>Karlovy Vary</v>
          </cell>
          <cell r="F785" t="str">
            <v>Česká republika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</row>
        <row r="786">
          <cell r="A786" t="str">
            <v>Saskevič Nikolaj, Ing.</v>
          </cell>
          <cell r="B786">
            <v>63636425</v>
          </cell>
          <cell r="C786" t="str">
            <v>Plzeňská 951/125</v>
          </cell>
          <cell r="D786">
            <v>15000</v>
          </cell>
          <cell r="E786" t="str">
            <v>Praha</v>
          </cell>
          <cell r="F786" t="str">
            <v>Česká republika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</row>
        <row r="787">
          <cell r="A787" t="str">
            <v>SAYCO a.s.</v>
          </cell>
          <cell r="B787">
            <v>26427729</v>
          </cell>
          <cell r="C787" t="str">
            <v>Kpt. Stránského 998/3</v>
          </cell>
          <cell r="D787">
            <v>19800</v>
          </cell>
          <cell r="E787" t="str">
            <v>Praha</v>
          </cell>
          <cell r="F787" t="str">
            <v>Česká republika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</row>
        <row r="788">
          <cell r="A788" t="str">
            <v>SEDBOR FINANCE s.r.o.</v>
          </cell>
          <cell r="B788">
            <v>1693697</v>
          </cell>
          <cell r="C788" t="str">
            <v>Kaprova 42/14</v>
          </cell>
          <cell r="D788">
            <v>11000</v>
          </cell>
          <cell r="E788" t="str">
            <v>Praha</v>
          </cell>
          <cell r="F788" t="str">
            <v>Česká republika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</row>
        <row r="789">
          <cell r="A789" t="str">
            <v>Sekalová Ivana Andrea</v>
          </cell>
          <cell r="B789">
            <v>65617568</v>
          </cell>
          <cell r="C789" t="str">
            <v>Moskevská 905/4</v>
          </cell>
          <cell r="D789">
            <v>40502</v>
          </cell>
          <cell r="E789" t="str">
            <v>Děčín</v>
          </cell>
          <cell r="F789" t="str">
            <v>Česká republika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</row>
        <row r="790">
          <cell r="A790" t="str">
            <v>Semšová Vladislava</v>
          </cell>
          <cell r="B790">
            <v>10284494</v>
          </cell>
          <cell r="C790" t="str">
            <v>č.p. 135</v>
          </cell>
          <cell r="D790">
            <v>38279</v>
          </cell>
          <cell r="E790" t="str">
            <v>Frymburk</v>
          </cell>
          <cell r="F790" t="str">
            <v>Česká republika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</row>
        <row r="791">
          <cell r="A791" t="str">
            <v>SENIMO a.s.</v>
          </cell>
          <cell r="B791">
            <v>47675683</v>
          </cell>
          <cell r="C791" t="str">
            <v>Pasteurova 905/10</v>
          </cell>
          <cell r="D791">
            <v>77900</v>
          </cell>
          <cell r="E791" t="str">
            <v>Olomouc</v>
          </cell>
          <cell r="F791" t="str">
            <v>Česká republika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</row>
        <row r="792">
          <cell r="A792" t="str">
            <v>SETLINE s.r.o.</v>
          </cell>
          <cell r="B792">
            <v>28108159</v>
          </cell>
          <cell r="C792" t="str">
            <v>U motelu 400</v>
          </cell>
          <cell r="D792">
            <v>25243</v>
          </cell>
          <cell r="E792" t="str">
            <v>Průhonice</v>
          </cell>
          <cell r="F792" t="str">
            <v>Česká republika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</row>
        <row r="793">
          <cell r="A793" t="str">
            <v>SEVAS, spol. s r.o.</v>
          </cell>
          <cell r="B793">
            <v>41603419</v>
          </cell>
          <cell r="C793" t="str">
            <v>Kounicova 680/6</v>
          </cell>
          <cell r="D793">
            <v>60200</v>
          </cell>
          <cell r="E793" t="str">
            <v>Brno</v>
          </cell>
          <cell r="F793" t="str">
            <v>Česká republika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</row>
        <row r="794">
          <cell r="A794" t="str">
            <v>Seven Days Prague, s.r.o.</v>
          </cell>
          <cell r="B794">
            <v>27093581</v>
          </cell>
          <cell r="C794" t="str">
            <v>Žitná 572/46</v>
          </cell>
          <cell r="D794">
            <v>12000</v>
          </cell>
          <cell r="E794" t="str">
            <v>Praha</v>
          </cell>
          <cell r="F794" t="str">
            <v>Česká republika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</row>
        <row r="795">
          <cell r="A795" t="str">
            <v>Shamsutdinov Timur</v>
          </cell>
          <cell r="B795">
            <v>1351940</v>
          </cell>
          <cell r="C795" t="str">
            <v>Foersterova 1203/17</v>
          </cell>
          <cell r="D795">
            <v>36001</v>
          </cell>
          <cell r="E795" t="str">
            <v>Karlovy Vary</v>
          </cell>
          <cell r="F795" t="str">
            <v>Česká republika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</row>
        <row r="796">
          <cell r="A796" t="str">
            <v>Schrogel Boris</v>
          </cell>
          <cell r="B796">
            <v>11585650</v>
          </cell>
          <cell r="C796" t="str">
            <v>Východní 250</v>
          </cell>
          <cell r="D796">
            <v>53003</v>
          </cell>
          <cell r="E796" t="str">
            <v>Pardubice</v>
          </cell>
          <cell r="F796" t="str">
            <v>Česká republika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</row>
        <row r="797">
          <cell r="A797" t="str">
            <v>SILVIUS s.r.o.</v>
          </cell>
          <cell r="B797">
            <v>25582470</v>
          </cell>
          <cell r="C797" t="str">
            <v>Kounicova 944/1</v>
          </cell>
          <cell r="D797">
            <v>60200</v>
          </cell>
          <cell r="E797" t="str">
            <v>Brno</v>
          </cell>
          <cell r="F797" t="str">
            <v>Česká republika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</row>
        <row r="798">
          <cell r="A798" t="str">
            <v>Simonides Zdeněk</v>
          </cell>
          <cell r="B798">
            <v>72052139</v>
          </cell>
          <cell r="C798" t="str">
            <v>č.p. 82</v>
          </cell>
          <cell r="D798">
            <v>58821</v>
          </cell>
          <cell r="E798" t="str">
            <v>Vysoké Studnice</v>
          </cell>
          <cell r="F798" t="str">
            <v>Česká republika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</row>
        <row r="799">
          <cell r="A799" t="str">
            <v>Sinkulová Jiřina</v>
          </cell>
          <cell r="B799">
            <v>13841297</v>
          </cell>
          <cell r="C799" t="str">
            <v>Tržiště 378/27</v>
          </cell>
          <cell r="D799">
            <v>36001</v>
          </cell>
          <cell r="E799" t="str">
            <v>Karlovy Vary</v>
          </cell>
          <cell r="F799" t="str">
            <v>Česká republika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</row>
        <row r="800">
          <cell r="A800" t="str">
            <v>Sirnaté lázně Ostrožská Nová Ves, s.r.o.</v>
          </cell>
          <cell r="B800">
            <v>47915005</v>
          </cell>
          <cell r="C800" t="str">
            <v>Kunovská 664</v>
          </cell>
          <cell r="D800">
            <v>68722</v>
          </cell>
          <cell r="E800" t="str">
            <v>Ostrožská Nová Ves</v>
          </cell>
          <cell r="F800" t="str">
            <v>Česká republika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</row>
        <row r="801">
          <cell r="A801" t="str">
            <v>Sivek Viliam</v>
          </cell>
          <cell r="B801">
            <v>12633623</v>
          </cell>
          <cell r="C801" t="str">
            <v>Václavské náměstí 820/41</v>
          </cell>
          <cell r="D801">
            <v>11000</v>
          </cell>
          <cell r="E801" t="str">
            <v>Praha</v>
          </cell>
          <cell r="F801" t="str">
            <v>Česká republika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</row>
        <row r="802">
          <cell r="A802" t="str">
            <v>SKOL MAX Ski School, a. s.</v>
          </cell>
          <cell r="B802">
            <v>25280813</v>
          </cell>
          <cell r="C802" t="str">
            <v>č.p. 297</v>
          </cell>
          <cell r="D802">
            <v>54351</v>
          </cell>
          <cell r="E802" t="str">
            <v>Špindlerův Mlýn</v>
          </cell>
          <cell r="F802" t="str">
            <v>Česká republika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</row>
        <row r="803">
          <cell r="A803" t="str">
            <v>Služby Boží Dar s.r.o.</v>
          </cell>
          <cell r="B803">
            <v>25246852</v>
          </cell>
          <cell r="C803" t="str">
            <v>č.p. 199</v>
          </cell>
          <cell r="D803">
            <v>36262</v>
          </cell>
          <cell r="E803" t="str">
            <v>Boží Dar</v>
          </cell>
          <cell r="F803" t="str">
            <v>Česká republika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</row>
        <row r="804">
          <cell r="A804" t="str">
            <v>SMEBAZ spol. s r.o.</v>
          </cell>
          <cell r="B804">
            <v>25871668</v>
          </cell>
          <cell r="C804" t="str">
            <v>Alej míru 321</v>
          </cell>
          <cell r="D804">
            <v>73991</v>
          </cell>
          <cell r="E804" t="str">
            <v>Jablunkov</v>
          </cell>
          <cell r="F804" t="str">
            <v>Česká republika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</row>
        <row r="805">
          <cell r="A805" t="str">
            <v>Směnárna ARKA s.r.o.</v>
          </cell>
          <cell r="B805">
            <v>28737504</v>
          </cell>
          <cell r="C805" t="str">
            <v>č.p. 47</v>
          </cell>
          <cell r="D805">
            <v>43001</v>
          </cell>
          <cell r="E805" t="str">
            <v>Křimov</v>
          </cell>
          <cell r="F805" t="str">
            <v>Česká republika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</row>
        <row r="806">
          <cell r="A806" t="str">
            <v>Směnárna ATRIUM s.r.o.</v>
          </cell>
          <cell r="B806">
            <v>27969185</v>
          </cell>
          <cell r="C806" t="str">
            <v>Karla IV. 505/1</v>
          </cell>
          <cell r="D806">
            <v>36001</v>
          </cell>
          <cell r="E806" t="str">
            <v>Karlovy Vary</v>
          </cell>
          <cell r="F806" t="str">
            <v>Česká republika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</row>
        <row r="807">
          <cell r="A807" t="str">
            <v>Směnárna Havlíková, s.r.o.</v>
          </cell>
          <cell r="B807">
            <v>26032511</v>
          </cell>
          <cell r="C807" t="str">
            <v>Nádražní 229</v>
          </cell>
          <cell r="D807">
            <v>37881</v>
          </cell>
          <cell r="E807" t="str">
            <v>Slavonice</v>
          </cell>
          <cell r="F807" t="str">
            <v>Česká republika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</row>
        <row r="808">
          <cell r="A808" t="str">
            <v>SMĚNÁRNA KOPIEJKA s.r.o.</v>
          </cell>
          <cell r="B808">
            <v>28767888</v>
          </cell>
          <cell r="C808" t="str">
            <v>Kollárova 1790</v>
          </cell>
          <cell r="D808">
            <v>54701</v>
          </cell>
          <cell r="E808" t="str">
            <v>Náchod</v>
          </cell>
          <cell r="F808" t="str">
            <v>Česká republika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</row>
        <row r="809">
          <cell r="A809" t="str">
            <v>Směnárna ROŠÁDA s.r.o.</v>
          </cell>
          <cell r="B809">
            <v>25881787</v>
          </cell>
          <cell r="C809" t="str">
            <v>č.p. 195</v>
          </cell>
          <cell r="D809">
            <v>75201</v>
          </cell>
          <cell r="E809" t="str">
            <v>Měrovice nad Hanou</v>
          </cell>
          <cell r="F809" t="str">
            <v>Česká republika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</row>
        <row r="810">
          <cell r="A810" t="str">
            <v>SMĚNÁRNA STEFANIE, s.r.o.</v>
          </cell>
          <cell r="B810">
            <v>45352542</v>
          </cell>
          <cell r="C810" t="str">
            <v>Hlavní 159</v>
          </cell>
          <cell r="D810">
            <v>35301</v>
          </cell>
          <cell r="E810" t="str">
            <v>Mariánské Lázně</v>
          </cell>
          <cell r="F810" t="str">
            <v>Česká republika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</row>
        <row r="811">
          <cell r="A811" t="str">
            <v>SMĚNÁRNY JP s.r.o.</v>
          </cell>
          <cell r="B811">
            <v>28005945</v>
          </cell>
          <cell r="C811" t="str">
            <v>Plaská 1334/35</v>
          </cell>
          <cell r="D811">
            <v>32300</v>
          </cell>
          <cell r="E811" t="str">
            <v>Plzeň</v>
          </cell>
          <cell r="F811" t="str">
            <v>Česká republika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</row>
        <row r="812">
          <cell r="A812" t="str">
            <v>Soleh Tewfiq, JUDr.</v>
          </cell>
          <cell r="B812">
            <v>44617313</v>
          </cell>
          <cell r="C812" t="str">
            <v>Rájov 114</v>
          </cell>
          <cell r="D812">
            <v>35301</v>
          </cell>
          <cell r="E812" t="str">
            <v>Mnichov</v>
          </cell>
          <cell r="F812" t="str">
            <v>Česká republika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</row>
        <row r="813">
          <cell r="A813" t="str">
            <v>SORAJA, s.r.o.</v>
          </cell>
          <cell r="B813">
            <v>25653831</v>
          </cell>
          <cell r="C813" t="str">
            <v>Petržílkova 2260/26</v>
          </cell>
          <cell r="D813">
            <v>15800</v>
          </cell>
          <cell r="E813" t="str">
            <v>Praha</v>
          </cell>
          <cell r="F813" t="str">
            <v>Česká republika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</row>
        <row r="814">
          <cell r="A814" t="str">
            <v>Soukromá moravská směnárna spol. s r.o.</v>
          </cell>
          <cell r="B814">
            <v>49966651</v>
          </cell>
          <cell r="C814" t="str">
            <v>Národní třída 370/31</v>
          </cell>
          <cell r="D814">
            <v>69501</v>
          </cell>
          <cell r="E814" t="str">
            <v>Hodonín</v>
          </cell>
          <cell r="F814" t="str">
            <v>Česká republika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</row>
        <row r="815">
          <cell r="A815" t="str">
            <v>SPA HOTEL CENTRUM s.r.o.</v>
          </cell>
          <cell r="B815">
            <v>26341093</v>
          </cell>
          <cell r="C815" t="str">
            <v>Anglická 392/5a</v>
          </cell>
          <cell r="D815">
            <v>35101</v>
          </cell>
          <cell r="E815" t="str">
            <v>Františkovy Lázně</v>
          </cell>
          <cell r="F815" t="str">
            <v>Česká republika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</row>
        <row r="816">
          <cell r="A816" t="str">
            <v>SPA HOTEL DĚVÍN, s.r.o.</v>
          </cell>
          <cell r="B816">
            <v>29111552</v>
          </cell>
          <cell r="C816" t="str">
            <v>U Rybníčka 839/1</v>
          </cell>
          <cell r="D816">
            <v>35301</v>
          </cell>
          <cell r="E816" t="str">
            <v>Mariánské Lázně</v>
          </cell>
          <cell r="F816" t="str">
            <v>Česká republika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</row>
        <row r="817">
          <cell r="A817" t="str">
            <v>Spa Travel s.r.o.</v>
          </cell>
          <cell r="B817">
            <v>24842486</v>
          </cell>
          <cell r="C817" t="str">
            <v>Anglická 137/11</v>
          </cell>
          <cell r="D817">
            <v>35301</v>
          </cell>
          <cell r="E817" t="str">
            <v>Mariánské Lázně</v>
          </cell>
          <cell r="F817" t="str">
            <v>Česká republika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</row>
        <row r="818">
          <cell r="A818" t="str">
            <v>Special Tours Prague, spol. s r. o.</v>
          </cell>
          <cell r="B818">
            <v>553557</v>
          </cell>
          <cell r="C818" t="str">
            <v>Heřmanova 593/40</v>
          </cell>
          <cell r="D818">
            <v>17000</v>
          </cell>
          <cell r="E818" t="str">
            <v>Praha</v>
          </cell>
          <cell r="F818" t="str">
            <v>Česká republika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</row>
        <row r="819">
          <cell r="A819" t="str">
            <v>SPORT PROFI, spol. s r.o.</v>
          </cell>
          <cell r="B819">
            <v>47469897</v>
          </cell>
          <cell r="C819" t="str">
            <v>Deštné 171</v>
          </cell>
          <cell r="D819">
            <v>51791</v>
          </cell>
          <cell r="E819" t="str">
            <v>Deštné V Orlických Horách</v>
          </cell>
          <cell r="F819" t="str">
            <v>Česká republika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</row>
        <row r="820">
          <cell r="A820" t="str">
            <v>Sportovní areál Harrachov a.s.</v>
          </cell>
          <cell r="B820">
            <v>47468149</v>
          </cell>
          <cell r="C820" t="str">
            <v>Harrachov, Rýžoviště 324</v>
          </cell>
          <cell r="D820">
            <v>51246</v>
          </cell>
          <cell r="E820" t="str">
            <v>Harrachov</v>
          </cell>
          <cell r="F820" t="str">
            <v>Česká republika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</row>
        <row r="821">
          <cell r="A821" t="str">
            <v>SPORTTURIST - SPECIAL spol. s r.o.</v>
          </cell>
          <cell r="B821">
            <v>49705598</v>
          </cell>
          <cell r="C821" t="str">
            <v>Heřmanova 593/40</v>
          </cell>
          <cell r="D821">
            <v>17000</v>
          </cell>
          <cell r="E821" t="str">
            <v>Praha</v>
          </cell>
          <cell r="F821" t="str">
            <v>Česká republika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</row>
        <row r="822">
          <cell r="A822" t="str">
            <v>Správa Aktiv a Bankovní Poradenství a.s.</v>
          </cell>
          <cell r="B822">
            <v>25551655</v>
          </cell>
          <cell r="C822" t="str">
            <v>Senovážné náměstí 1375/19</v>
          </cell>
          <cell r="D822">
            <v>11000</v>
          </cell>
          <cell r="E822" t="str">
            <v>Praha</v>
          </cell>
          <cell r="F822" t="str">
            <v>Česká republika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</row>
        <row r="823">
          <cell r="A823" t="str">
            <v>STANBUDPOL, s.r.o.</v>
          </cell>
          <cell r="B823">
            <v>27291871</v>
          </cell>
          <cell r="C823" t="str">
            <v>Kunratice 75</v>
          </cell>
          <cell r="D823">
            <v>46002</v>
          </cell>
          <cell r="E823" t="str">
            <v>Liberec Xxix</v>
          </cell>
          <cell r="F823" t="str">
            <v>Česká republika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</row>
        <row r="824">
          <cell r="A824" t="str">
            <v>Stanislav Petr</v>
          </cell>
          <cell r="B824">
            <v>13235575</v>
          </cell>
          <cell r="C824" t="str">
            <v>Jižní Svahy 805</v>
          </cell>
          <cell r="D824">
            <v>33027</v>
          </cell>
          <cell r="E824" t="str">
            <v>Vejprnice</v>
          </cell>
          <cell r="F824" t="str">
            <v>Česká republika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</row>
        <row r="825">
          <cell r="A825" t="str">
            <v>Státní léčebné lázně Janské Lázně, státní podnik</v>
          </cell>
          <cell r="B825">
            <v>24007</v>
          </cell>
          <cell r="C825" t="str">
            <v>Nám.Svobody 272</v>
          </cell>
          <cell r="D825" t="str">
            <v>542 25</v>
          </cell>
          <cell r="E825" t="str">
            <v>Janské Lázně</v>
          </cell>
          <cell r="F825" t="str">
            <v>Česká republika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</row>
        <row r="826">
          <cell r="A826" t="str">
            <v>Stehno Pavel</v>
          </cell>
          <cell r="B826">
            <v>70965943</v>
          </cell>
          <cell r="C826" t="str">
            <v>Přední Labská 54</v>
          </cell>
          <cell r="D826">
            <v>54351</v>
          </cell>
          <cell r="E826" t="str">
            <v>Špindlerův Mlýn</v>
          </cell>
          <cell r="F826" t="str">
            <v>Česká republika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</row>
        <row r="827">
          <cell r="A827" t="str">
            <v>STINGO s.r.o.</v>
          </cell>
          <cell r="B827">
            <v>60066164</v>
          </cell>
          <cell r="C827" t="str">
            <v>Hradební 398/1</v>
          </cell>
          <cell r="D827">
            <v>37001</v>
          </cell>
          <cell r="E827" t="str">
            <v>České Budějovice</v>
          </cell>
          <cell r="F827" t="str">
            <v>Česká republika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</row>
        <row r="828">
          <cell r="A828" t="str">
            <v>Stopka Marián</v>
          </cell>
          <cell r="B828">
            <v>33612994</v>
          </cell>
          <cell r="C828" t="str">
            <v>Moyzesa 1</v>
          </cell>
          <cell r="D828">
            <v>97101</v>
          </cell>
          <cell r="E828" t="str">
            <v>Prievidza</v>
          </cell>
          <cell r="F828" t="str">
            <v>Česká republika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</row>
        <row r="829">
          <cell r="A829" t="str">
            <v>STRAIMAR group s.r.o.</v>
          </cell>
          <cell r="B829">
            <v>65412966</v>
          </cell>
          <cell r="C829" t="str">
            <v>Sokolská 486/33</v>
          </cell>
          <cell r="D829">
            <v>12000</v>
          </cell>
          <cell r="E829" t="str">
            <v>Praha</v>
          </cell>
          <cell r="F829" t="str">
            <v>Česká republika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</row>
        <row r="830">
          <cell r="A830" t="str">
            <v>STS-směnárna s.r.o.</v>
          </cell>
          <cell r="B830">
            <v>26165716</v>
          </cell>
          <cell r="C830" t="str">
            <v>Na výsluní 201/13</v>
          </cell>
          <cell r="D830">
            <v>10000</v>
          </cell>
          <cell r="E830" t="str">
            <v>Praha</v>
          </cell>
          <cell r="F830" t="str">
            <v>Česká republika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</row>
        <row r="831">
          <cell r="A831" t="str">
            <v>SUMAR EXCHANGE s.r.o.</v>
          </cell>
          <cell r="B831">
            <v>27432726</v>
          </cell>
          <cell r="C831" t="str">
            <v>Politických vězňů 915/14</v>
          </cell>
          <cell r="D831">
            <v>11000</v>
          </cell>
          <cell r="E831" t="str">
            <v>Praha</v>
          </cell>
          <cell r="F831" t="str">
            <v>Česká republika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</row>
        <row r="832">
          <cell r="A832" t="str">
            <v>SUN TOUR s.r.o.</v>
          </cell>
          <cell r="B832">
            <v>26290839</v>
          </cell>
          <cell r="C832" t="str">
            <v>Dlouhá 824</v>
          </cell>
          <cell r="D832">
            <v>76321</v>
          </cell>
          <cell r="E832" t="str">
            <v>Slavičín</v>
          </cell>
          <cell r="F832" t="str">
            <v>Česká republika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</row>
        <row r="833">
          <cell r="A833" t="str">
            <v>SUNNY ON-LINE, s.r.o.</v>
          </cell>
          <cell r="B833">
            <v>25450514</v>
          </cell>
          <cell r="C833" t="str">
            <v>Nám. Míru 219</v>
          </cell>
          <cell r="D833">
            <v>54301</v>
          </cell>
          <cell r="E833" t="str">
            <v>Vrchlabí</v>
          </cell>
          <cell r="F833" t="str">
            <v>Česká republika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</row>
        <row r="834">
          <cell r="A834" t="str">
            <v>Superior Investments s.r.o.</v>
          </cell>
          <cell r="B834">
            <v>24285251</v>
          </cell>
          <cell r="C834" t="str">
            <v>Legerova 356/48</v>
          </cell>
          <cell r="D834">
            <v>12000</v>
          </cell>
          <cell r="E834" t="str">
            <v>Praha</v>
          </cell>
          <cell r="F834" t="str">
            <v>Česká republika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</row>
        <row r="835">
          <cell r="A835" t="str">
            <v>SYRMAX s.r.o.</v>
          </cell>
          <cell r="B835">
            <v>26116936</v>
          </cell>
          <cell r="C835" t="str">
            <v>Žitná 1670/5</v>
          </cell>
          <cell r="D835">
            <v>11000</v>
          </cell>
          <cell r="E835" t="str">
            <v>Praha</v>
          </cell>
          <cell r="F835" t="str">
            <v>Česká republika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</row>
        <row r="836">
          <cell r="A836" t="str">
            <v>Šafka Jan, Ing.</v>
          </cell>
          <cell r="B836">
            <v>16858352</v>
          </cell>
          <cell r="C836" t="str">
            <v>Poděbradská 587/140</v>
          </cell>
          <cell r="D836">
            <v>19800</v>
          </cell>
          <cell r="E836" t="str">
            <v>Praha</v>
          </cell>
          <cell r="F836" t="str">
            <v>Česká republika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</row>
        <row r="837">
          <cell r="A837" t="str">
            <v>ŠAHARAZAD Co., s.r.o.</v>
          </cell>
          <cell r="B837">
            <v>26281759</v>
          </cell>
          <cell r="C837" t="str">
            <v>Masarykova 407/22</v>
          </cell>
          <cell r="D837">
            <v>60200</v>
          </cell>
          <cell r="E837" t="str">
            <v>Brno</v>
          </cell>
          <cell r="F837" t="str">
            <v>Česká republika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</row>
        <row r="838">
          <cell r="A838" t="str">
            <v>Šebesta Milan</v>
          </cell>
          <cell r="B838">
            <v>12807982</v>
          </cell>
          <cell r="C838" t="str">
            <v>Podzimní 1658/38</v>
          </cell>
          <cell r="D838">
            <v>46602</v>
          </cell>
          <cell r="E838" t="str">
            <v>Jablonec nad Nisou</v>
          </cell>
          <cell r="F838" t="str">
            <v>Česká republika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</row>
        <row r="839">
          <cell r="A839" t="str">
            <v>Šesták Marian</v>
          </cell>
          <cell r="B839">
            <v>2085321</v>
          </cell>
          <cell r="C839" t="str">
            <v>Nádražní 864/9</v>
          </cell>
          <cell r="D839">
            <v>69151</v>
          </cell>
          <cell r="E839" t="str">
            <v>Lanžhot</v>
          </cell>
          <cell r="F839" t="str">
            <v>Česká republika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</row>
        <row r="840">
          <cell r="A840" t="str">
            <v>Šípal Ladislav</v>
          </cell>
          <cell r="B840">
            <v>44574592</v>
          </cell>
          <cell r="C840" t="str">
            <v>č.p. 81</v>
          </cell>
          <cell r="D840">
            <v>40717</v>
          </cell>
          <cell r="E840" t="str">
            <v>Hřensko</v>
          </cell>
          <cell r="F840" t="str">
            <v>Česká republika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</row>
        <row r="841">
          <cell r="A841" t="str">
            <v>Šír Karel</v>
          </cell>
          <cell r="B841">
            <v>13168461</v>
          </cell>
          <cell r="C841" t="str">
            <v>č.p. 166</v>
          </cell>
          <cell r="D841">
            <v>51237</v>
          </cell>
          <cell r="E841" t="str">
            <v>Benecko</v>
          </cell>
          <cell r="F841" t="str">
            <v>Česká republika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</row>
        <row r="842">
          <cell r="A842" t="str">
            <v>ŠKONDRA s.r.o.</v>
          </cell>
          <cell r="B842">
            <v>26244594</v>
          </cell>
          <cell r="C842" t="str">
            <v>Zahradní 352/13a</v>
          </cell>
          <cell r="D842">
            <v>79604</v>
          </cell>
          <cell r="E842" t="str">
            <v>Prostějov - Krasice</v>
          </cell>
          <cell r="F842" t="str">
            <v>Česká republika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</row>
        <row r="843">
          <cell r="A843" t="str">
            <v>Šourková Klára</v>
          </cell>
          <cell r="B843">
            <v>61123188</v>
          </cell>
          <cell r="C843" t="str">
            <v>Na Balkáně 608</v>
          </cell>
          <cell r="D843">
            <v>46841</v>
          </cell>
          <cell r="E843" t="str">
            <v>Tanvald</v>
          </cell>
          <cell r="F843" t="str">
            <v>Česká republika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</row>
        <row r="844">
          <cell r="A844" t="str">
            <v>Špalková Ivana</v>
          </cell>
          <cell r="B844">
            <v>68295421</v>
          </cell>
          <cell r="C844" t="str">
            <v>Příchovice 630</v>
          </cell>
          <cell r="D844">
            <v>46848</v>
          </cell>
          <cell r="E844" t="str">
            <v>Kořenov</v>
          </cell>
          <cell r="F844" t="str">
            <v>Česká republika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</row>
        <row r="845">
          <cell r="A845" t="str">
            <v>Špetová Šárka</v>
          </cell>
          <cell r="B845">
            <v>49768590</v>
          </cell>
          <cell r="C845" t="str">
            <v>Krátká 200/12</v>
          </cell>
          <cell r="D845">
            <v>35301</v>
          </cell>
          <cell r="E845" t="str">
            <v>Mariánské Lázně</v>
          </cell>
          <cell r="F845" t="str">
            <v>Česká republika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</row>
        <row r="846">
          <cell r="A846" t="str">
            <v>Šruc František, Ing.</v>
          </cell>
          <cell r="B846">
            <v>40063895</v>
          </cell>
          <cell r="C846" t="str">
            <v>Květoslava Mašity 220</v>
          </cell>
          <cell r="D846">
            <v>25231</v>
          </cell>
          <cell r="E846" t="str">
            <v>Všenory</v>
          </cell>
          <cell r="F846" t="str">
            <v>Česká republika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</row>
        <row r="847">
          <cell r="A847" t="str">
            <v>Štětinová Marcela</v>
          </cell>
          <cell r="B847">
            <v>66860326</v>
          </cell>
          <cell r="C847" t="str">
            <v>č.p. 209</v>
          </cell>
          <cell r="D847">
            <v>25241</v>
          </cell>
          <cell r="E847" t="str">
            <v>Libeř</v>
          </cell>
          <cell r="F847" t="str">
            <v>Česká republika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</row>
        <row r="848">
          <cell r="A848" t="str">
            <v>Štiková Ingeborg</v>
          </cell>
          <cell r="B848">
            <v>12821861</v>
          </cell>
          <cell r="C848" t="str">
            <v>K Lanovce 989</v>
          </cell>
          <cell r="D848">
            <v>36251</v>
          </cell>
          <cell r="E848" t="str">
            <v>Jáchymov</v>
          </cell>
          <cell r="F848" t="str">
            <v>Česká republika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</row>
        <row r="849">
          <cell r="A849" t="str">
            <v>Šulc Evžen, ing.</v>
          </cell>
          <cell r="B849">
            <v>15934705</v>
          </cell>
          <cell r="C849" t="str">
            <v>V předpolí 1472/27</v>
          </cell>
          <cell r="D849">
            <v>10000</v>
          </cell>
          <cell r="E849" t="str">
            <v>Praha</v>
          </cell>
          <cell r="F849" t="str">
            <v>Česká republika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</row>
        <row r="850">
          <cell r="A850" t="str">
            <v>ŠUMAVA TOUR, spol. s r.o.</v>
          </cell>
          <cell r="B850">
            <v>18236243</v>
          </cell>
          <cell r="C850" t="str">
            <v>Klatovská 336</v>
          </cell>
          <cell r="D850">
            <v>34004</v>
          </cell>
          <cell r="E850" t="str">
            <v>Železná Ruda</v>
          </cell>
          <cell r="F850" t="str">
            <v>Česká republika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</row>
        <row r="851">
          <cell r="A851" t="str">
            <v>Šustr Marek, Ing.</v>
          </cell>
          <cell r="B851">
            <v>69874999</v>
          </cell>
          <cell r="C851" t="str">
            <v>Horská 224</v>
          </cell>
          <cell r="D851">
            <v>54226</v>
          </cell>
          <cell r="E851" t="str">
            <v>Horní Maršov</v>
          </cell>
          <cell r="F851" t="str">
            <v>Česká republika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</row>
        <row r="852">
          <cell r="A852" t="str">
            <v>Švach Jan</v>
          </cell>
          <cell r="B852">
            <v>18092462</v>
          </cell>
          <cell r="C852" t="str">
            <v>Družba 1208</v>
          </cell>
          <cell r="D852">
            <v>76331</v>
          </cell>
          <cell r="E852" t="str">
            <v>Brumov-Bylnice</v>
          </cell>
          <cell r="F852" t="str">
            <v>Česká republika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</row>
        <row r="853">
          <cell r="A853" t="str">
            <v>T &amp; B plus, s.r.o.</v>
          </cell>
          <cell r="B853">
            <v>25862626</v>
          </cell>
          <cell r="C853" t="str">
            <v>Veselá 744</v>
          </cell>
          <cell r="D853">
            <v>73992</v>
          </cell>
          <cell r="E853" t="str">
            <v>Návsí</v>
          </cell>
          <cell r="F853" t="str">
            <v>Česká republika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</row>
        <row r="854">
          <cell r="A854" t="str">
            <v>T credit s.r.o.</v>
          </cell>
          <cell r="B854">
            <v>28157681</v>
          </cell>
          <cell r="C854" t="str">
            <v>č.p. 87</v>
          </cell>
          <cell r="D854">
            <v>37007</v>
          </cell>
          <cell r="E854" t="str">
            <v>Vidov</v>
          </cell>
          <cell r="F854" t="str">
            <v>Česká republika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</row>
        <row r="855">
          <cell r="A855" t="str">
            <v>T I B E T s.r.o.</v>
          </cell>
          <cell r="B855">
            <v>25015524</v>
          </cell>
          <cell r="C855" t="str">
            <v>Lužické náměstí 212/16</v>
          </cell>
          <cell r="D855" t="str">
            <v>408 01</v>
          </cell>
          <cell r="E855" t="str">
            <v>Rumburk</v>
          </cell>
          <cell r="F855" t="str">
            <v>Česká republika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</row>
        <row r="856">
          <cell r="A856" t="str">
            <v>Tank ONO, s.r.o.</v>
          </cell>
          <cell r="B856">
            <v>48365289</v>
          </cell>
          <cell r="C856" t="str">
            <v>Domažlická 674/160</v>
          </cell>
          <cell r="D856">
            <v>31800</v>
          </cell>
          <cell r="E856" t="str">
            <v>Plzeň</v>
          </cell>
          <cell r="F856" t="str">
            <v>Česká republika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</row>
        <row r="857">
          <cell r="A857" t="str">
            <v>Tapfer Rostislav</v>
          </cell>
          <cell r="B857">
            <v>64169936</v>
          </cell>
          <cell r="C857" t="str">
            <v>Palackého náměstí 90/11</v>
          </cell>
          <cell r="D857">
            <v>28401</v>
          </cell>
          <cell r="E857" t="str">
            <v>Kutná Hora</v>
          </cell>
          <cell r="F857" t="str">
            <v>Česká republika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</row>
        <row r="858">
          <cell r="A858" t="str">
            <v>Tatra Capital Slovakia s.r.o.</v>
          </cell>
          <cell r="B858">
            <v>28303717</v>
          </cell>
          <cell r="C858">
            <v>11</v>
          </cell>
          <cell r="D858">
            <v>68774</v>
          </cell>
          <cell r="E858" t="str">
            <v>Starý Hrozenkov</v>
          </cell>
          <cell r="F858" t="str">
            <v>Česká republika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</row>
        <row r="859">
          <cell r="A859" t="str">
            <v>Tau-Nur Praha s.r.o.</v>
          </cell>
          <cell r="B859">
            <v>24250902</v>
          </cell>
          <cell r="C859" t="str">
            <v>Jeseniova 1151/55</v>
          </cell>
          <cell r="D859">
            <v>13000</v>
          </cell>
          <cell r="E859" t="str">
            <v>Praha</v>
          </cell>
          <cell r="F859" t="str">
            <v>Česká republika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</row>
        <row r="860">
          <cell r="A860" t="str">
            <v>TEGO OIL a.s.</v>
          </cell>
          <cell r="B860">
            <v>26326400</v>
          </cell>
          <cell r="C860" t="str">
            <v>Svatý Kříž 311</v>
          </cell>
          <cell r="D860">
            <v>35002</v>
          </cell>
          <cell r="E860" t="str">
            <v>Cheb-Háje</v>
          </cell>
          <cell r="F860" t="str">
            <v>Česká republika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</row>
        <row r="861">
          <cell r="A861" t="str">
            <v>TEKOO REALITY, s.r.o.</v>
          </cell>
          <cell r="B861">
            <v>26948508</v>
          </cell>
          <cell r="C861" t="str">
            <v>Na dědinách 733/22</v>
          </cell>
          <cell r="D861">
            <v>14100</v>
          </cell>
          <cell r="E861" t="str">
            <v>Praha</v>
          </cell>
          <cell r="F861" t="str">
            <v>Česká republika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</row>
        <row r="862">
          <cell r="A862" t="str">
            <v>TEMPO TOURS SUŠICE - ŠUMAVSKÁ CESTOVNÍ KANCELÁŘ, s.r.o.</v>
          </cell>
          <cell r="B862">
            <v>25203975</v>
          </cell>
          <cell r="C862" t="str">
            <v>náměstí Svobody 6</v>
          </cell>
          <cell r="D862">
            <v>34201</v>
          </cell>
          <cell r="E862" t="str">
            <v>Sušice</v>
          </cell>
          <cell r="F862" t="str">
            <v>Česká republika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</row>
        <row r="863">
          <cell r="A863" t="str">
            <v>TEPLICKÉ SKÁLY s.r.o.</v>
          </cell>
          <cell r="B863">
            <v>27467988</v>
          </cell>
          <cell r="C863" t="str">
            <v>Horní 13</v>
          </cell>
          <cell r="D863">
            <v>54957</v>
          </cell>
          <cell r="E863" t="str">
            <v>Teplice nad Metují</v>
          </cell>
          <cell r="F863" t="str">
            <v>Česká republika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</row>
        <row r="864">
          <cell r="A864" t="str">
            <v>TERNO TOUR, s.r.o.</v>
          </cell>
          <cell r="B864">
            <v>25020269</v>
          </cell>
          <cell r="C864" t="str">
            <v>Jirkovská 56</v>
          </cell>
          <cell r="D864">
            <v>43111</v>
          </cell>
          <cell r="E864" t="str">
            <v>Otvice</v>
          </cell>
          <cell r="F864" t="str">
            <v>Česká republika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</row>
        <row r="865">
          <cell r="A865" t="str">
            <v>TEXEN, s.r.o.</v>
          </cell>
          <cell r="B865">
            <v>28225252</v>
          </cell>
          <cell r="C865" t="str">
            <v>Ve Smečkách 588/12</v>
          </cell>
          <cell r="D865">
            <v>11000</v>
          </cell>
          <cell r="E865" t="str">
            <v>Praha</v>
          </cell>
          <cell r="F865" t="str">
            <v>Česká republika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</row>
        <row r="866">
          <cell r="A866" t="str">
            <v>THERMAL-F, a.s.</v>
          </cell>
          <cell r="B866">
            <v>25401726</v>
          </cell>
          <cell r="C866" t="str">
            <v>I. P. Pavlova 2001/11</v>
          </cell>
          <cell r="D866">
            <v>36001</v>
          </cell>
          <cell r="E866" t="str">
            <v>Karlovy Vary</v>
          </cell>
          <cell r="F866" t="str">
            <v>Česká republika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</row>
        <row r="867">
          <cell r="A867" t="str">
            <v>TICO IFC a.s.</v>
          </cell>
          <cell r="B867">
            <v>61859044</v>
          </cell>
          <cell r="C867" t="str">
            <v>Černokostelecká 1425/45</v>
          </cell>
          <cell r="D867">
            <v>10000</v>
          </cell>
          <cell r="E867" t="str">
            <v>Praha</v>
          </cell>
          <cell r="F867" t="str">
            <v>Česká republika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</row>
        <row r="868">
          <cell r="A868" t="str">
            <v>Tišerová Zdena</v>
          </cell>
          <cell r="B868">
            <v>72031981</v>
          </cell>
          <cell r="C868" t="str">
            <v>Palackého 163/3</v>
          </cell>
          <cell r="D868">
            <v>35301</v>
          </cell>
          <cell r="E868" t="str">
            <v>Mariánské Lázně</v>
          </cell>
          <cell r="F868" t="str">
            <v>Česká republika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</row>
        <row r="869">
          <cell r="A869" t="str">
            <v>To &amp; Mi Vdf. spol. s r.o.</v>
          </cell>
          <cell r="B869">
            <v>44567677</v>
          </cell>
          <cell r="C869" t="str">
            <v>Pražská 2951</v>
          </cell>
          <cell r="D869">
            <v>40747</v>
          </cell>
          <cell r="E869" t="str">
            <v>Varnsdorf</v>
          </cell>
          <cell r="F869" t="str">
            <v>Česká republika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</row>
        <row r="870">
          <cell r="A870" t="str">
            <v>TOP HOTELS GROUP a.s.</v>
          </cell>
          <cell r="B870">
            <v>26443392</v>
          </cell>
          <cell r="C870" t="str">
            <v>Blažimská 1781/4</v>
          </cell>
          <cell r="D870">
            <v>14900</v>
          </cell>
          <cell r="E870" t="str">
            <v>Praha</v>
          </cell>
          <cell r="F870" t="str">
            <v>Česká republika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</row>
        <row r="871">
          <cell r="A871" t="str">
            <v>TOP PRAGA s.r.o.</v>
          </cell>
          <cell r="B871">
            <v>26182823</v>
          </cell>
          <cell r="C871" t="str">
            <v>Rabyňská 742/8</v>
          </cell>
          <cell r="D871">
            <v>14200</v>
          </cell>
          <cell r="E871" t="str">
            <v>Praha</v>
          </cell>
          <cell r="F871" t="str">
            <v>Česká republika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</row>
        <row r="872">
          <cell r="A872" t="str">
            <v>TOP TANK s.r.o.</v>
          </cell>
          <cell r="B872">
            <v>26403226</v>
          </cell>
          <cell r="C872" t="str">
            <v>Staromlýnská 154/35</v>
          </cell>
          <cell r="D872">
            <v>36001</v>
          </cell>
          <cell r="E872" t="str">
            <v>Březová</v>
          </cell>
          <cell r="F872" t="str">
            <v>Česká republika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</row>
        <row r="873">
          <cell r="A873" t="str">
            <v>TOPGAS INTERNATIONAL, a.s.</v>
          </cell>
          <cell r="B873">
            <v>16192427</v>
          </cell>
          <cell r="C873" t="str">
            <v>Axmanova 168</v>
          </cell>
          <cell r="D873">
            <v>19014</v>
          </cell>
          <cell r="E873" t="str">
            <v>Praha</v>
          </cell>
          <cell r="F873" t="str">
            <v>Česká republika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</row>
        <row r="874">
          <cell r="A874" t="str">
            <v>TORA tour, s.r.o.</v>
          </cell>
          <cell r="B874">
            <v>26295261</v>
          </cell>
          <cell r="C874" t="str">
            <v>J. Palacha 3197/13</v>
          </cell>
          <cell r="D874">
            <v>69002</v>
          </cell>
          <cell r="E874" t="str">
            <v>Břeclav</v>
          </cell>
          <cell r="F874" t="str">
            <v>Česká republika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</row>
        <row r="875">
          <cell r="A875" t="str">
            <v>TOUR VIET s.r.o.</v>
          </cell>
          <cell r="B875">
            <v>27338401</v>
          </cell>
          <cell r="C875" t="str">
            <v>Libušská 319/126</v>
          </cell>
          <cell r="D875">
            <v>14200</v>
          </cell>
          <cell r="E875" t="str">
            <v>Praha</v>
          </cell>
          <cell r="F875" t="str">
            <v>Česká republika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</row>
        <row r="876">
          <cell r="A876" t="str">
            <v>TOURIST CENTRUM s.r.o.</v>
          </cell>
          <cell r="B876">
            <v>47972840</v>
          </cell>
          <cell r="C876" t="str">
            <v>Švédská 414/10</v>
          </cell>
          <cell r="D876">
            <v>77900</v>
          </cell>
          <cell r="E876" t="str">
            <v>Olomouc</v>
          </cell>
          <cell r="F876" t="str">
            <v>Česká republika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</row>
        <row r="877">
          <cell r="A877" t="str">
            <v>TRADE MARKETING SERVICE s.r.o.</v>
          </cell>
          <cell r="B877">
            <v>28477855</v>
          </cell>
          <cell r="C877" t="str">
            <v>Nekázanka 880/11</v>
          </cell>
          <cell r="D877">
            <v>11000</v>
          </cell>
          <cell r="E877" t="str">
            <v>Praha</v>
          </cell>
          <cell r="F877" t="str">
            <v>Česká republika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</row>
        <row r="878">
          <cell r="A878" t="str">
            <v>TRAIS GOLD s.r.o.</v>
          </cell>
          <cell r="B878">
            <v>28297580</v>
          </cell>
          <cell r="C878" t="str">
            <v>Václavská 184/11</v>
          </cell>
          <cell r="D878">
            <v>60300</v>
          </cell>
          <cell r="E878" t="str">
            <v>Brno</v>
          </cell>
          <cell r="F878" t="str">
            <v>Česká republika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</row>
        <row r="879">
          <cell r="A879" t="str">
            <v>Tran Duc</v>
          </cell>
          <cell r="B879">
            <v>26333686</v>
          </cell>
          <cell r="C879" t="str">
            <v>Moskevská 911/6</v>
          </cell>
          <cell r="D879">
            <v>36001</v>
          </cell>
          <cell r="E879" t="str">
            <v>Karlovy Vary</v>
          </cell>
          <cell r="F879" t="str">
            <v>Česká republika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</row>
        <row r="880">
          <cell r="A880" t="str">
            <v>Tran Thi Thanh</v>
          </cell>
          <cell r="B880">
            <v>68870868</v>
          </cell>
          <cell r="C880" t="str">
            <v>Šmeralova 706/36</v>
          </cell>
          <cell r="D880">
            <v>36005</v>
          </cell>
          <cell r="E880" t="str">
            <v>Karlovy Vary</v>
          </cell>
          <cell r="F880" t="str">
            <v>Česká republika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</row>
        <row r="881">
          <cell r="A881" t="str">
            <v>Trans World Hotels &amp; Entertainment, a.s.</v>
          </cell>
          <cell r="B881">
            <v>64358267</v>
          </cell>
          <cell r="C881" t="str">
            <v>č.p. 64</v>
          </cell>
          <cell r="D881">
            <v>34532</v>
          </cell>
          <cell r="E881" t="str">
            <v>Česká Kubice</v>
          </cell>
          <cell r="F881" t="str">
            <v>Česká republika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</row>
        <row r="882">
          <cell r="A882" t="str">
            <v>Transakta a.s.</v>
          </cell>
          <cell r="B882">
            <v>675261</v>
          </cell>
          <cell r="C882" t="str">
            <v>Na poříčí 1068/23</v>
          </cell>
          <cell r="D882">
            <v>11000</v>
          </cell>
          <cell r="E882" t="str">
            <v>Praha</v>
          </cell>
          <cell r="F882" t="str">
            <v>Česká republika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</row>
        <row r="883">
          <cell r="A883" t="str">
            <v>Transforwarding a.s.</v>
          </cell>
          <cell r="B883">
            <v>14498979</v>
          </cell>
          <cell r="C883" t="str">
            <v>Karla Uhlíře 1917/42</v>
          </cell>
          <cell r="D883">
            <v>37006</v>
          </cell>
          <cell r="E883" t="str">
            <v>České Budějovice</v>
          </cell>
          <cell r="F883" t="str">
            <v>Česká republika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</row>
        <row r="884">
          <cell r="A884" t="str">
            <v>Trantírek Jiří</v>
          </cell>
          <cell r="B884">
            <v>72198753</v>
          </cell>
          <cell r="C884" t="str">
            <v>Dřevařská 2120/1</v>
          </cell>
          <cell r="D884">
            <v>35002</v>
          </cell>
          <cell r="E884" t="str">
            <v>Cheb</v>
          </cell>
          <cell r="F884" t="str">
            <v>Česká republika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</row>
        <row r="885">
          <cell r="A885" t="str">
            <v>Travel Wine, spol. s r.o.</v>
          </cell>
          <cell r="B885">
            <v>63496593</v>
          </cell>
          <cell r="C885" t="str">
            <v>K Vápence 69</v>
          </cell>
          <cell r="D885">
            <v>69201</v>
          </cell>
          <cell r="E885" t="str">
            <v>Mikulov</v>
          </cell>
          <cell r="F885" t="str">
            <v>Česká republika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</row>
        <row r="886">
          <cell r="A886" t="str">
            <v>Travelex Czech Republic a.s.</v>
          </cell>
          <cell r="B886">
            <v>41693914</v>
          </cell>
          <cell r="C886" t="str">
            <v>Národní 60/28</v>
          </cell>
          <cell r="D886">
            <v>11000</v>
          </cell>
          <cell r="E886" t="str">
            <v>Praha</v>
          </cell>
          <cell r="F886" t="str">
            <v>Česká republika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</row>
        <row r="887">
          <cell r="A887" t="str">
            <v>Trimex Olomouc spol. s r.o.</v>
          </cell>
          <cell r="B887">
            <v>25882996</v>
          </cell>
          <cell r="C887" t="str">
            <v>Chladírenská 909/5</v>
          </cell>
          <cell r="D887">
            <v>14200</v>
          </cell>
          <cell r="E887" t="str">
            <v>Praha</v>
          </cell>
          <cell r="F887" t="str">
            <v>Česká republika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</row>
        <row r="888">
          <cell r="A888" t="str">
            <v>Trisine Trade, s.r.o.</v>
          </cell>
          <cell r="B888">
            <v>24847127</v>
          </cell>
          <cell r="C888" t="str">
            <v>Husinecká 903/10</v>
          </cell>
          <cell r="D888">
            <v>13000</v>
          </cell>
          <cell r="E888" t="str">
            <v>Praha</v>
          </cell>
          <cell r="F888" t="str">
            <v>Česká republika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</row>
        <row r="889">
          <cell r="A889" t="str">
            <v>Tržiště a.s.</v>
          </cell>
          <cell r="B889">
            <v>26503727</v>
          </cell>
          <cell r="C889" t="str">
            <v>Tržiště 368/9</v>
          </cell>
          <cell r="D889">
            <v>11800</v>
          </cell>
          <cell r="E889" t="str">
            <v>Praha</v>
          </cell>
          <cell r="F889" t="str">
            <v>Česká republika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</row>
        <row r="890">
          <cell r="A890" t="str">
            <v>Tulpar s.r.o.</v>
          </cell>
          <cell r="B890">
            <v>26406152</v>
          </cell>
          <cell r="C890" t="str">
            <v>Waldertova 670/6</v>
          </cell>
          <cell r="D890">
            <v>36001</v>
          </cell>
          <cell r="E890" t="str">
            <v>Karlovy Vary</v>
          </cell>
          <cell r="F890" t="str">
            <v>Česká republika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</row>
        <row r="891">
          <cell r="A891" t="str">
            <v>Tůmová Zdena</v>
          </cell>
          <cell r="B891">
            <v>73547107</v>
          </cell>
          <cell r="C891" t="str">
            <v>Tolarova 369</v>
          </cell>
          <cell r="D891">
            <v>38451</v>
          </cell>
          <cell r="E891" t="str">
            <v>Volary</v>
          </cell>
          <cell r="F891" t="str">
            <v>Česká republika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</row>
        <row r="892">
          <cell r="A892" t="str">
            <v>TURISMA o.s.</v>
          </cell>
          <cell r="B892">
            <v>27037550</v>
          </cell>
          <cell r="C892" t="str">
            <v>č.p. 307</v>
          </cell>
          <cell r="D892">
            <v>38278</v>
          </cell>
          <cell r="E892" t="str">
            <v>Lipno nad Vltavou</v>
          </cell>
          <cell r="F892" t="str">
            <v>Česká republika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</row>
        <row r="893">
          <cell r="A893" t="str">
            <v>Turisticke centrum CR spol. s r.o.</v>
          </cell>
          <cell r="B893" t="str">
            <v xml:space="preserve">041 44 368 </v>
          </cell>
          <cell r="C893" t="str">
            <v>Kubelíkova 1224/42</v>
          </cell>
          <cell r="D893" t="str">
            <v>130 00</v>
          </cell>
          <cell r="E893" t="str">
            <v>Praha 3</v>
          </cell>
          <cell r="F893" t="str">
            <v>Česká republika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</row>
        <row r="894">
          <cell r="A894" t="str">
            <v>Tyšer Rasema</v>
          </cell>
          <cell r="B894">
            <v>87105241</v>
          </cell>
          <cell r="C894" t="str">
            <v>Kollárova 330/16</v>
          </cell>
          <cell r="D894">
            <v>35301</v>
          </cell>
          <cell r="E894" t="str">
            <v>Mariánské Lázně</v>
          </cell>
          <cell r="F894" t="str">
            <v>Česká republika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</row>
        <row r="895">
          <cell r="A895" t="str">
            <v>U KAPUCÍNŮ, s.r.o.</v>
          </cell>
          <cell r="B895">
            <v>18825494</v>
          </cell>
          <cell r="C895" t="str">
            <v>Kapucínské náměstí 301/7</v>
          </cell>
          <cell r="D895">
            <v>60200</v>
          </cell>
          <cell r="E895" t="str">
            <v>Brno</v>
          </cell>
          <cell r="F895" t="str">
            <v>Česká republika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</row>
        <row r="896">
          <cell r="A896" t="str">
            <v>ÚAMK a.s.</v>
          </cell>
          <cell r="B896">
            <v>60192798</v>
          </cell>
          <cell r="C896" t="str">
            <v>Na strži 1837/9</v>
          </cell>
          <cell r="D896">
            <v>14000</v>
          </cell>
          <cell r="E896" t="str">
            <v>Praha</v>
          </cell>
          <cell r="F896" t="str">
            <v>Česká republika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</row>
        <row r="897">
          <cell r="A897" t="str">
            <v>UBX Plzeň s.r.o.</v>
          </cell>
          <cell r="B897">
            <v>27191354</v>
          </cell>
          <cell r="C897" t="str">
            <v>Václavské náměstí 837/11</v>
          </cell>
          <cell r="D897">
            <v>11000</v>
          </cell>
          <cell r="E897" t="str">
            <v>Praha</v>
          </cell>
          <cell r="F897" t="str">
            <v>Česká republika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</row>
        <row r="898">
          <cell r="A898" t="str">
            <v>UBX Praha 1 s.r.o.</v>
          </cell>
          <cell r="B898">
            <v>27232751</v>
          </cell>
          <cell r="C898" t="str">
            <v>Václavské náměstí 837/11</v>
          </cell>
          <cell r="D898">
            <v>11000</v>
          </cell>
          <cell r="E898" t="str">
            <v>Praha</v>
          </cell>
          <cell r="F898" t="str">
            <v>Česká republika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</row>
        <row r="899">
          <cell r="A899" t="str">
            <v>Uher Martin</v>
          </cell>
          <cell r="B899">
            <v>62973118</v>
          </cell>
          <cell r="C899" t="str">
            <v>Za Kostelem 32</v>
          </cell>
          <cell r="D899">
            <v>27351</v>
          </cell>
          <cell r="E899" t="str">
            <v>Svárov</v>
          </cell>
          <cell r="F899" t="str">
            <v>Česká republika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</row>
        <row r="900">
          <cell r="A900" t="str">
            <v>Ultimosport s.r.o.</v>
          </cell>
          <cell r="B900">
            <v>27409520</v>
          </cell>
          <cell r="C900" t="str">
            <v>Vršní 794/41</v>
          </cell>
          <cell r="D900">
            <v>18200</v>
          </cell>
          <cell r="E900" t="str">
            <v>Praha</v>
          </cell>
          <cell r="F900" t="str">
            <v>Česká republika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</row>
        <row r="901">
          <cell r="A901" t="str">
            <v>UNIONPRAGUE, spol. s r.o.</v>
          </cell>
          <cell r="B901">
            <v>27434176</v>
          </cell>
          <cell r="C901" t="str">
            <v>č.p. 27</v>
          </cell>
          <cell r="D901">
            <v>25265</v>
          </cell>
          <cell r="E901" t="str">
            <v>Holubice</v>
          </cell>
          <cell r="F901" t="str">
            <v>Česká republika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</row>
        <row r="902">
          <cell r="A902" t="str">
            <v>UNIOS CB, spol. s r.o.</v>
          </cell>
          <cell r="B902">
            <v>45018090</v>
          </cell>
          <cell r="C902" t="str">
            <v>Zámek 57</v>
          </cell>
          <cell r="D902">
            <v>38101</v>
          </cell>
          <cell r="E902" t="str">
            <v>Český Krumlov</v>
          </cell>
          <cell r="F902" t="str">
            <v>Česká republika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</row>
        <row r="903">
          <cell r="A903" t="str">
            <v>UNISERVIS Hradec Králové, a.s.</v>
          </cell>
          <cell r="B903">
            <v>46505105</v>
          </cell>
          <cell r="C903" t="str">
            <v>Sušilova 1337</v>
          </cell>
          <cell r="D903">
            <v>50002</v>
          </cell>
          <cell r="E903" t="str">
            <v>Hradec Králové</v>
          </cell>
          <cell r="F903" t="str">
            <v>Česká republika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</row>
        <row r="904">
          <cell r="A904" t="str">
            <v>Univerzita Karlova v Praze</v>
          </cell>
          <cell r="B904">
            <v>216208</v>
          </cell>
          <cell r="C904" t="str">
            <v>Ovocný trh 560/5</v>
          </cell>
          <cell r="D904">
            <v>11000</v>
          </cell>
          <cell r="E904" t="str">
            <v>Praha</v>
          </cell>
          <cell r="F904" t="str">
            <v>Česká republika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</row>
        <row r="905">
          <cell r="A905" t="str">
            <v>UNNI Trading, s.r.o.</v>
          </cell>
          <cell r="B905">
            <v>27802221</v>
          </cell>
          <cell r="C905" t="str">
            <v>Na Letné 476/57</v>
          </cell>
          <cell r="D905">
            <v>77900</v>
          </cell>
          <cell r="E905" t="str">
            <v>Olomouc</v>
          </cell>
          <cell r="F905" t="str">
            <v>Česká republika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</row>
        <row r="906">
          <cell r="A906" t="str">
            <v>Urbańska Ewa</v>
          </cell>
          <cell r="B906">
            <v>88267067</v>
          </cell>
          <cell r="C906" t="str">
            <v>Bartultovice 104</v>
          </cell>
          <cell r="D906">
            <v>79399</v>
          </cell>
          <cell r="E906" t="str">
            <v>Vysoká</v>
          </cell>
          <cell r="F906" t="str">
            <v>Česká republika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</row>
        <row r="907">
          <cell r="A907" t="str">
            <v>V.Z.V. směnárna a.s.</v>
          </cell>
          <cell r="B907">
            <v>25041151</v>
          </cell>
          <cell r="C907" t="str">
            <v>1. máje 239</v>
          </cell>
          <cell r="D907">
            <v>46334</v>
          </cell>
          <cell r="E907" t="str">
            <v>Hrádek nad Nisou</v>
          </cell>
          <cell r="F907" t="str">
            <v>Česká republika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</row>
        <row r="908">
          <cell r="A908" t="str">
            <v>Vacek Milan, JUDr.</v>
          </cell>
          <cell r="B908">
            <v>14904179</v>
          </cell>
          <cell r="C908" t="str">
            <v>Hotel Lucia Tř. Čs. Armády 598</v>
          </cell>
          <cell r="D908">
            <v>39181</v>
          </cell>
          <cell r="E908" t="str">
            <v>Veselí nad Lužnicí</v>
          </cell>
          <cell r="F908" t="str">
            <v>Česká republika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</row>
        <row r="909">
          <cell r="A909" t="str">
            <v>Vala Bronislav, Ing.</v>
          </cell>
          <cell r="B909">
            <v>41549007</v>
          </cell>
          <cell r="C909" t="str">
            <v>č.p. 217</v>
          </cell>
          <cell r="D909">
            <v>67553</v>
          </cell>
          <cell r="E909" t="str">
            <v>Valeč</v>
          </cell>
          <cell r="F909" t="str">
            <v>Česká republika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</row>
        <row r="910">
          <cell r="A910" t="str">
            <v>Valková Zdeňka</v>
          </cell>
          <cell r="B910">
            <v>14764121</v>
          </cell>
          <cell r="C910" t="str">
            <v>č.p. 155</v>
          </cell>
          <cell r="D910">
            <v>26712</v>
          </cell>
          <cell r="E910" t="str">
            <v>Chrustenice</v>
          </cell>
          <cell r="F910" t="str">
            <v>Česká republika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</row>
        <row r="911">
          <cell r="A911" t="str">
            <v>VALU, s.r.o.</v>
          </cell>
          <cell r="B911">
            <v>25695428</v>
          </cell>
          <cell r="C911" t="str">
            <v>Tiché Údolí 1589</v>
          </cell>
          <cell r="D911">
            <v>25263</v>
          </cell>
          <cell r="E911" t="str">
            <v>Roztoky u Prahy</v>
          </cell>
          <cell r="F911" t="str">
            <v>Česká republika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</row>
        <row r="912">
          <cell r="A912" t="str">
            <v>VAŠSTAV, s.r.o.</v>
          </cell>
          <cell r="B912">
            <v>46964541</v>
          </cell>
          <cell r="C912" t="str">
            <v>Staňkova 103/18</v>
          </cell>
          <cell r="D912">
            <v>60200</v>
          </cell>
          <cell r="E912" t="str">
            <v>Brno</v>
          </cell>
          <cell r="F912" t="str">
            <v>Česká republika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</row>
        <row r="913">
          <cell r="A913" t="str">
            <v>Vávra Jan, Mgr.</v>
          </cell>
          <cell r="B913">
            <v>73703834</v>
          </cell>
          <cell r="C913" t="str">
            <v>Anglická 197/6</v>
          </cell>
          <cell r="D913">
            <v>35101</v>
          </cell>
          <cell r="E913" t="str">
            <v>Františkovy Lázně</v>
          </cell>
          <cell r="F913" t="str">
            <v>Česká republika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</row>
        <row r="914">
          <cell r="A914" t="str">
            <v>Vebr Aleš</v>
          </cell>
          <cell r="B914">
            <v>66853958</v>
          </cell>
          <cell r="C914" t="str">
            <v>Kostelní 363/22</v>
          </cell>
          <cell r="D914">
            <v>17000</v>
          </cell>
          <cell r="E914" t="str">
            <v>Praha</v>
          </cell>
          <cell r="F914" t="str">
            <v>Česká republika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</row>
        <row r="915">
          <cell r="A915" t="str">
            <v>Vega Tour, spol. s r.o.</v>
          </cell>
          <cell r="B915">
            <v>62917072</v>
          </cell>
          <cell r="C915" t="str">
            <v>Šátalská 716/15</v>
          </cell>
          <cell r="D915">
            <v>14200</v>
          </cell>
          <cell r="E915" t="str">
            <v>Praha</v>
          </cell>
          <cell r="F915" t="str">
            <v>Česká republika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</row>
        <row r="916">
          <cell r="A916" t="str">
            <v>Vejnarová Marie</v>
          </cell>
          <cell r="B916">
            <v>65699301</v>
          </cell>
          <cell r="C916" t="str">
            <v>Bedřichov 121</v>
          </cell>
          <cell r="D916">
            <v>54351</v>
          </cell>
          <cell r="E916" t="str">
            <v>Špindlerův Mlýn</v>
          </cell>
          <cell r="F916" t="str">
            <v>Česká republika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</row>
        <row r="917">
          <cell r="A917" t="str">
            <v>Veletrhy Brno, a.s.</v>
          </cell>
          <cell r="B917">
            <v>25582518</v>
          </cell>
          <cell r="C917" t="str">
            <v>Výstaviště 405/1</v>
          </cell>
          <cell r="D917">
            <v>60300</v>
          </cell>
          <cell r="E917" t="str">
            <v>Brno</v>
          </cell>
          <cell r="F917" t="str">
            <v>Česká republika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</row>
        <row r="918">
          <cell r="A918" t="str">
            <v>VENA - TRADE, s.r.o.</v>
          </cell>
          <cell r="B918">
            <v>25381539</v>
          </cell>
          <cell r="C918" t="str">
            <v>Moravská Huzová 8</v>
          </cell>
          <cell r="D918">
            <v>78313</v>
          </cell>
          <cell r="E918" t="str">
            <v>Štěpánov</v>
          </cell>
          <cell r="F918" t="str">
            <v>Česká republika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</row>
        <row r="919">
          <cell r="A919" t="str">
            <v>Venc Ladislav</v>
          </cell>
          <cell r="B919">
            <v>40720128</v>
          </cell>
          <cell r="C919" t="str">
            <v>č.p. 45</v>
          </cell>
          <cell r="D919">
            <v>58001</v>
          </cell>
          <cell r="E919" t="str">
            <v>Michalovice</v>
          </cell>
          <cell r="F919" t="str">
            <v>Česká republika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</row>
        <row r="920">
          <cell r="A920" t="str">
            <v>VERPA s.r.o.</v>
          </cell>
          <cell r="B920">
            <v>28858999</v>
          </cell>
          <cell r="C920" t="str">
            <v>Jiráskova 451</v>
          </cell>
          <cell r="D920">
            <v>54941</v>
          </cell>
          <cell r="E920" t="str">
            <v>Červený Kostelec</v>
          </cell>
          <cell r="F920" t="str">
            <v>Česká republika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</row>
        <row r="921">
          <cell r="A921" t="str">
            <v>VESK service s.r.o.</v>
          </cell>
          <cell r="B921">
            <v>27978702</v>
          </cell>
          <cell r="C921" t="str">
            <v>Sadová 963/44</v>
          </cell>
          <cell r="D921">
            <v>36001</v>
          </cell>
          <cell r="E921" t="str">
            <v>Karlovy Vary</v>
          </cell>
          <cell r="F921" t="str">
            <v>Česká republika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</row>
        <row r="922">
          <cell r="A922" t="str">
            <v>VESK,s.r.o.</v>
          </cell>
          <cell r="B922">
            <v>25713248</v>
          </cell>
          <cell r="C922" t="str">
            <v>Sadová 963/44</v>
          </cell>
          <cell r="D922">
            <v>36001</v>
          </cell>
          <cell r="E922" t="str">
            <v>Karlovy Vary</v>
          </cell>
          <cell r="F922" t="str">
            <v>Česká republika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</row>
        <row r="923">
          <cell r="A923" t="str">
            <v>VESTA a.s.</v>
          </cell>
          <cell r="B923">
            <v>26745810</v>
          </cell>
          <cell r="C923" t="str">
            <v>Dalimilova 359/10</v>
          </cell>
          <cell r="D923">
            <v>13000</v>
          </cell>
          <cell r="E923" t="str">
            <v>Praha</v>
          </cell>
          <cell r="F923" t="str">
            <v>Česká republika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</row>
        <row r="924">
          <cell r="A924" t="str">
            <v>Vianello Alessandro</v>
          </cell>
          <cell r="B924">
            <v>71276017</v>
          </cell>
          <cell r="C924" t="str">
            <v>Modřínová 2050</v>
          </cell>
          <cell r="D924">
            <v>25301</v>
          </cell>
          <cell r="E924" t="str">
            <v>Hostivice</v>
          </cell>
          <cell r="F924" t="str">
            <v>Česká republika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</row>
        <row r="925">
          <cell r="A925" t="str">
            <v>Vigano, a.s.</v>
          </cell>
          <cell r="B925">
            <v>28074866</v>
          </cell>
          <cell r="C925" t="str">
            <v>Václavské náměstí 1601/47</v>
          </cell>
          <cell r="D925">
            <v>11000</v>
          </cell>
          <cell r="E925" t="str">
            <v>Praha</v>
          </cell>
          <cell r="F925" t="str">
            <v>Česká republika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</row>
        <row r="926">
          <cell r="A926" t="str">
            <v>VILÍK s.r.o.</v>
          </cell>
          <cell r="B926">
            <v>25555022</v>
          </cell>
          <cell r="C926" t="str">
            <v>Tovární 881/7</v>
          </cell>
          <cell r="D926">
            <v>66902</v>
          </cell>
          <cell r="E926" t="str">
            <v>Znojmo</v>
          </cell>
          <cell r="F926" t="str">
            <v>Česká republika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</row>
        <row r="927">
          <cell r="A927" t="str">
            <v>Vintr Martin</v>
          </cell>
          <cell r="B927">
            <v>67009409</v>
          </cell>
          <cell r="C927" t="str">
            <v>Fišova 1780/36</v>
          </cell>
          <cell r="D927">
            <v>60200</v>
          </cell>
          <cell r="E927" t="str">
            <v>Brno</v>
          </cell>
          <cell r="F927" t="str">
            <v>Česká republika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</row>
        <row r="928">
          <cell r="A928" t="str">
            <v>Vintrová Dana</v>
          </cell>
          <cell r="B928">
            <v>72557737</v>
          </cell>
          <cell r="C928" t="str">
            <v>Lůčky 1076</v>
          </cell>
          <cell r="D928">
            <v>68766</v>
          </cell>
          <cell r="E928" t="str">
            <v>Strání</v>
          </cell>
          <cell r="F928" t="str">
            <v>Česká republika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</row>
        <row r="929">
          <cell r="A929" t="str">
            <v>Viva Casino a.s.</v>
          </cell>
          <cell r="B929">
            <v>25766333</v>
          </cell>
          <cell r="C929" t="str">
            <v>Senovážné náměstí 978/23</v>
          </cell>
          <cell r="D929">
            <v>11000</v>
          </cell>
          <cell r="E929" t="str">
            <v>Praha</v>
          </cell>
          <cell r="F929" t="str">
            <v>Česká republika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</row>
        <row r="930">
          <cell r="A930" t="str">
            <v>Vlasák Richard</v>
          </cell>
          <cell r="B930">
            <v>40117723</v>
          </cell>
          <cell r="C930" t="str">
            <v>Radešovská 843</v>
          </cell>
          <cell r="D930">
            <v>14900</v>
          </cell>
          <cell r="E930" t="str">
            <v>Praha</v>
          </cell>
          <cell r="F930" t="str">
            <v>Česká republika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</row>
        <row r="931">
          <cell r="A931" t="str">
            <v>Vlastník Martin</v>
          </cell>
          <cell r="B931">
            <v>86937294</v>
          </cell>
          <cell r="C931" t="str">
            <v>Horní hájek 368</v>
          </cell>
          <cell r="D931">
            <v>27701</v>
          </cell>
          <cell r="E931" t="str">
            <v>Dolní Beřkovice</v>
          </cell>
          <cell r="F931" t="str">
            <v>Česká republika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</row>
        <row r="932">
          <cell r="A932" t="str">
            <v>Vobůrka Petr</v>
          </cell>
          <cell r="B932">
            <v>18539793</v>
          </cell>
          <cell r="C932" t="str">
            <v>Komenského 31</v>
          </cell>
          <cell r="D932">
            <v>67551</v>
          </cell>
          <cell r="E932" t="str">
            <v>Jaroměřice nad Rokytnou</v>
          </cell>
          <cell r="F932" t="str">
            <v>Česká republika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</row>
        <row r="933">
          <cell r="A933" t="str">
            <v>Votavová Monika</v>
          </cell>
          <cell r="B933">
            <v>13920944</v>
          </cell>
          <cell r="C933" t="str">
            <v>nám. Dr. E. Beneše 2/10</v>
          </cell>
          <cell r="D933">
            <v>46007</v>
          </cell>
          <cell r="E933" t="str">
            <v>Liberec</v>
          </cell>
          <cell r="F933" t="str">
            <v>Česká republika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</row>
        <row r="934">
          <cell r="A934" t="str">
            <v>Vrbová Libuše</v>
          </cell>
          <cell r="B934">
            <v>2762650</v>
          </cell>
          <cell r="C934" t="str">
            <v>Svážná 383/24</v>
          </cell>
          <cell r="D934">
            <v>63400</v>
          </cell>
          <cell r="E934" t="str">
            <v>Brno</v>
          </cell>
          <cell r="F934" t="str">
            <v>Česká republika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</row>
        <row r="935">
          <cell r="A935" t="str">
            <v>Vrchlabská CK, s.r.o.</v>
          </cell>
          <cell r="B935">
            <v>25915134</v>
          </cell>
          <cell r="C935" t="str">
            <v>Krkonošská 203</v>
          </cell>
          <cell r="D935">
            <v>54301</v>
          </cell>
          <cell r="E935" t="str">
            <v>Vrchlabí</v>
          </cell>
          <cell r="F935" t="str">
            <v>Česká republika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</row>
        <row r="936">
          <cell r="A936" t="str">
            <v>VSACAN TOUR, s.r.o.</v>
          </cell>
          <cell r="B936">
            <v>44741561</v>
          </cell>
          <cell r="C936" t="str">
            <v>Smetanova 900</v>
          </cell>
          <cell r="D936">
            <v>75501</v>
          </cell>
          <cell r="E936" t="str">
            <v>Vsetín</v>
          </cell>
          <cell r="F936" t="str">
            <v>Česká republika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</row>
        <row r="937">
          <cell r="A937" t="str">
            <v>VSZ Nýrsko, spol. s r. o.</v>
          </cell>
          <cell r="B937">
            <v>49787951</v>
          </cell>
          <cell r="C937" t="str">
            <v>Elišky Krásnohorské 726</v>
          </cell>
          <cell r="D937">
            <v>34022</v>
          </cell>
          <cell r="E937" t="str">
            <v>Nýrsko</v>
          </cell>
          <cell r="F937" t="str">
            <v>Česká republika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</row>
        <row r="938">
          <cell r="A938" t="str">
            <v>Vu Thanh Cong</v>
          </cell>
          <cell r="B938">
            <v>753688</v>
          </cell>
          <cell r="C938" t="str">
            <v>č.p. 166</v>
          </cell>
          <cell r="D938">
            <v>36225</v>
          </cell>
          <cell r="E938" t="str">
            <v>Božičany</v>
          </cell>
          <cell r="F938" t="str">
            <v>Česká republika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</row>
        <row r="939">
          <cell r="A939" t="str">
            <v>Vu Trung Kien</v>
          </cell>
          <cell r="B939">
            <v>46873554</v>
          </cell>
          <cell r="C939" t="str">
            <v>Majakovského 697/25</v>
          </cell>
          <cell r="D939">
            <v>36005</v>
          </cell>
          <cell r="E939" t="str">
            <v>Karlovy Vary</v>
          </cell>
          <cell r="F939" t="str">
            <v>Česká republika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</row>
        <row r="940">
          <cell r="A940" t="str">
            <v>Vu Van Hung</v>
          </cell>
          <cell r="B940">
            <v>26852161</v>
          </cell>
          <cell r="C940" t="str">
            <v>Hruškova 65</v>
          </cell>
          <cell r="D940">
            <v>34401</v>
          </cell>
          <cell r="E940" t="str">
            <v>Domažlice</v>
          </cell>
          <cell r="F940" t="str">
            <v>Česká republika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</row>
        <row r="941">
          <cell r="A941" t="str">
            <v>Vysoká škola chemicko-technologická v Praze</v>
          </cell>
          <cell r="B941">
            <v>60461373</v>
          </cell>
          <cell r="C941" t="str">
            <v>Technická 1905/5</v>
          </cell>
          <cell r="D941">
            <v>16000</v>
          </cell>
          <cell r="E941" t="str">
            <v>Praha</v>
          </cell>
          <cell r="F941" t="str">
            <v>Česká republika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</row>
        <row r="942">
          <cell r="A942" t="str">
            <v>W.G.G. a.s.</v>
          </cell>
          <cell r="B942">
            <v>29120764</v>
          </cell>
          <cell r="C942" t="str">
            <v>Lochotínská 1108/18</v>
          </cell>
          <cell r="D942">
            <v>30100</v>
          </cell>
          <cell r="E942" t="str">
            <v>Plzeň</v>
          </cell>
          <cell r="F942" t="str">
            <v>Česká republika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</row>
        <row r="943">
          <cell r="A943" t="str">
            <v>Wagner Ivan</v>
          </cell>
          <cell r="B943">
            <v>60261901</v>
          </cell>
          <cell r="C943" t="str">
            <v>Rooseveltova 2547</v>
          </cell>
          <cell r="D943">
            <v>43003</v>
          </cell>
          <cell r="E943" t="str">
            <v>Chomutov</v>
          </cell>
          <cell r="F943" t="str">
            <v>Česká republika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</row>
        <row r="944">
          <cell r="A944" t="str">
            <v>WATIMEX, a.s.</v>
          </cell>
          <cell r="B944">
            <v>14893347</v>
          </cell>
          <cell r="C944" t="str">
            <v>Malostranská 344</v>
          </cell>
          <cell r="D944">
            <v>25166</v>
          </cell>
          <cell r="E944" t="str">
            <v>Senohraby</v>
          </cell>
          <cell r="F944" t="str">
            <v>Česká republika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</row>
        <row r="945">
          <cell r="A945" t="str">
            <v>Watte Hišám, Ing.</v>
          </cell>
          <cell r="B945">
            <v>13784994</v>
          </cell>
          <cell r="C945" t="str">
            <v>Vřídelní 132/47</v>
          </cell>
          <cell r="D945">
            <v>36001</v>
          </cell>
          <cell r="E945" t="str">
            <v>Karlovy Vary</v>
          </cell>
          <cell r="F945" t="str">
            <v>Česká republika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</row>
        <row r="946">
          <cell r="A946" t="str">
            <v>Weissová Jelínková Michaela</v>
          </cell>
          <cell r="B946">
            <v>67842895</v>
          </cell>
          <cell r="C946" t="str">
            <v>kpt. Jaroše 510</v>
          </cell>
          <cell r="D946">
            <v>43201</v>
          </cell>
          <cell r="E946" t="str">
            <v>Kadaň</v>
          </cell>
          <cell r="F946" t="str">
            <v>Česká republika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</row>
        <row r="947">
          <cell r="A947" t="str">
            <v>Welser Josef, Mgr.</v>
          </cell>
          <cell r="B947">
            <v>40761169</v>
          </cell>
          <cell r="C947" t="str">
            <v>Mánesova 850</v>
          </cell>
          <cell r="D947">
            <v>37341</v>
          </cell>
          <cell r="E947" t="str">
            <v>Hluboká nad Vltavou</v>
          </cell>
          <cell r="F947" t="str">
            <v>Česká republika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</row>
        <row r="948">
          <cell r="A948" t="str">
            <v>WEXT, s.r.o.</v>
          </cell>
          <cell r="B948">
            <v>27224287</v>
          </cell>
          <cell r="C948" t="str">
            <v>Opletalova 917/9</v>
          </cell>
          <cell r="D948">
            <v>11000</v>
          </cell>
          <cell r="E948" t="str">
            <v>Praha</v>
          </cell>
          <cell r="F948" t="str">
            <v>Česká republika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</row>
        <row r="949">
          <cell r="A949" t="str">
            <v>WIC Prague s.r.o.</v>
          </cell>
          <cell r="B949">
            <v>29059577</v>
          </cell>
          <cell r="C949" t="str">
            <v>náměstí Curieových 43/5</v>
          </cell>
          <cell r="D949">
            <v>11000</v>
          </cell>
          <cell r="E949" t="str">
            <v>Praha</v>
          </cell>
          <cell r="F949" t="str">
            <v>Česká republika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</row>
        <row r="950">
          <cell r="A950" t="str">
            <v>Windsor Spa Hotel s.r.o.</v>
          </cell>
          <cell r="B950">
            <v>1976486</v>
          </cell>
          <cell r="C950" t="str">
            <v>Mlýnské nábřeží 507/5</v>
          </cell>
          <cell r="D950">
            <v>36001</v>
          </cell>
          <cell r="E950" t="str">
            <v>Karlovy Vary</v>
          </cell>
          <cell r="F950" t="str">
            <v>Česká republika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</row>
        <row r="951">
          <cell r="A951" t="str">
            <v>Winklerová Marie</v>
          </cell>
          <cell r="B951">
            <v>72672897</v>
          </cell>
          <cell r="C951" t="str">
            <v>Zelená 257/5</v>
          </cell>
          <cell r="D951">
            <v>41702</v>
          </cell>
          <cell r="E951" t="str">
            <v>Dubí</v>
          </cell>
          <cell r="F951" t="str">
            <v>Česká republika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</row>
        <row r="952">
          <cell r="A952" t="str">
            <v>WIS Real a.s.</v>
          </cell>
          <cell r="B952">
            <v>28423976</v>
          </cell>
          <cell r="C952" t="str">
            <v>K transformátoru 1169/9</v>
          </cell>
          <cell r="D952">
            <v>16500</v>
          </cell>
          <cell r="E952" t="str">
            <v>Praha</v>
          </cell>
          <cell r="F952" t="str">
            <v>Česká republika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</row>
        <row r="953">
          <cell r="A953" t="str">
            <v>WOJWY s.r.o.</v>
          </cell>
          <cell r="B953">
            <v>28189221</v>
          </cell>
          <cell r="C953" t="str">
            <v>Dělnická 1032</v>
          </cell>
          <cell r="D953">
            <v>54301</v>
          </cell>
          <cell r="E953" t="str">
            <v>Vrchlabí</v>
          </cell>
          <cell r="F953" t="str">
            <v>Česká republika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</row>
        <row r="954">
          <cell r="A954" t="str">
            <v>WORLD MONEY s.r.o.</v>
          </cell>
          <cell r="B954">
            <v>2089840</v>
          </cell>
          <cell r="C954" t="str">
            <v>Zelený pruh 1560/99</v>
          </cell>
          <cell r="D954">
            <v>14000</v>
          </cell>
          <cell r="E954" t="str">
            <v>Praha</v>
          </cell>
          <cell r="F954" t="str">
            <v>Česká republika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</row>
        <row r="955">
          <cell r="A955" t="str">
            <v>WX Praha 1 s.r.o.</v>
          </cell>
          <cell r="B955">
            <v>26441489</v>
          </cell>
          <cell r="C955" t="str">
            <v>Evropská 370/15</v>
          </cell>
          <cell r="D955">
            <v>16000</v>
          </cell>
          <cell r="E955" t="str">
            <v>Praha</v>
          </cell>
          <cell r="F955" t="str">
            <v>Česká republika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</row>
        <row r="956">
          <cell r="A956" t="str">
            <v>X CHANGE GROSSMANN, s.r.o.</v>
          </cell>
          <cell r="B956">
            <v>27068960</v>
          </cell>
          <cell r="C956" t="str">
            <v>Na Šutce 406/17</v>
          </cell>
          <cell r="D956">
            <v>18200</v>
          </cell>
          <cell r="E956" t="str">
            <v>Praha</v>
          </cell>
          <cell r="F956" t="str">
            <v>Česká republika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</row>
        <row r="957">
          <cell r="A957" t="str">
            <v>Yousif Husain, Ing.</v>
          </cell>
          <cell r="B957">
            <v>74450271</v>
          </cell>
          <cell r="C957" t="str">
            <v>Zahradní 724</v>
          </cell>
          <cell r="D957">
            <v>66456</v>
          </cell>
          <cell r="E957" t="str">
            <v>Blučina</v>
          </cell>
          <cell r="F957" t="str">
            <v>Česká republika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</row>
        <row r="958">
          <cell r="A958" t="str">
            <v>Z - FIN, a.s.</v>
          </cell>
          <cell r="B958">
            <v>25585193</v>
          </cell>
          <cell r="C958" t="str">
            <v>Kvítkova 80</v>
          </cell>
          <cell r="D958">
            <v>76001</v>
          </cell>
          <cell r="E958" t="str">
            <v>Zlín</v>
          </cell>
          <cell r="F958" t="str">
            <v>Česká republika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</row>
        <row r="959">
          <cell r="A959" t="str">
            <v>Z + M Devizy, spol. s r.o.</v>
          </cell>
          <cell r="B959">
            <v>27842592</v>
          </cell>
          <cell r="C959" t="str">
            <v>Valchařská 3261/17</v>
          </cell>
          <cell r="D959">
            <v>70200</v>
          </cell>
          <cell r="E959" t="str">
            <v>Ostrava</v>
          </cell>
          <cell r="F959" t="str">
            <v>Česká republika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</row>
        <row r="960">
          <cell r="A960" t="str">
            <v>Zabih s.r.o.</v>
          </cell>
          <cell r="B960">
            <v>26931338</v>
          </cell>
          <cell r="C960" t="str">
            <v>Vychodilova 2553/16</v>
          </cell>
          <cell r="D960">
            <v>61600</v>
          </cell>
          <cell r="E960" t="str">
            <v>Brno</v>
          </cell>
          <cell r="F960" t="str">
            <v>Česká republika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</row>
        <row r="961">
          <cell r="A961" t="str">
            <v>ZAGOR, s.r.o.</v>
          </cell>
          <cell r="B961">
            <v>25635671</v>
          </cell>
          <cell r="C961" t="str">
            <v>Celetná 589/27</v>
          </cell>
          <cell r="D961">
            <v>11000</v>
          </cell>
          <cell r="E961" t="str">
            <v>Praha</v>
          </cell>
          <cell r="F961" t="str">
            <v>Česká republika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</row>
        <row r="962">
          <cell r="A962" t="str">
            <v>ZAID spol. s r.o.</v>
          </cell>
          <cell r="B962">
            <v>60465107</v>
          </cell>
          <cell r="C962" t="str">
            <v>Ve vilkách 117</v>
          </cell>
          <cell r="D962">
            <v>14900</v>
          </cell>
          <cell r="E962" t="str">
            <v>Praha</v>
          </cell>
          <cell r="F962" t="str">
            <v>Česká republika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</row>
        <row r="963">
          <cell r="A963" t="str">
            <v>Zajíček Jaroslav</v>
          </cell>
          <cell r="B963">
            <v>14744732</v>
          </cell>
          <cell r="C963" t="str">
            <v>U Vorliny 1026</v>
          </cell>
          <cell r="D963">
            <v>25801</v>
          </cell>
          <cell r="E963" t="str">
            <v>Vlašim</v>
          </cell>
          <cell r="F963" t="str">
            <v>Česká republika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</row>
        <row r="964">
          <cell r="A964" t="str">
            <v>Zajíček, spol. s r.o.</v>
          </cell>
          <cell r="B964">
            <v>47548525</v>
          </cell>
          <cell r="C964" t="str">
            <v>U Vorliny 1026</v>
          </cell>
          <cell r="D964">
            <v>25801</v>
          </cell>
          <cell r="E964" t="str">
            <v>Vlašim</v>
          </cell>
          <cell r="F964" t="str">
            <v>Česká republika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</row>
        <row r="965">
          <cell r="A965" t="str">
            <v>ZÁLESÍ a.s.</v>
          </cell>
          <cell r="B965">
            <v>135143</v>
          </cell>
          <cell r="C965" t="str">
            <v>Uherskobrodská 119</v>
          </cell>
          <cell r="D965">
            <v>76326</v>
          </cell>
          <cell r="E965" t="str">
            <v>Luhačovice</v>
          </cell>
          <cell r="F965" t="str">
            <v>Česká republika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</row>
        <row r="966">
          <cell r="A966" t="str">
            <v>Zámečníková Andrea</v>
          </cell>
          <cell r="B966">
            <v>87925966</v>
          </cell>
          <cell r="C966" t="str">
            <v>Prostřední Lánov 200</v>
          </cell>
          <cell r="D966">
            <v>54341</v>
          </cell>
          <cell r="E966" t="str">
            <v>Lánov</v>
          </cell>
          <cell r="F966" t="str">
            <v>Česká republika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</row>
        <row r="967">
          <cell r="A967" t="str">
            <v>Zámek Štiřín</v>
          </cell>
          <cell r="B967">
            <v>62933906</v>
          </cell>
          <cell r="C967" t="str">
            <v>Ringhofferova 711</v>
          </cell>
          <cell r="D967">
            <v>25168</v>
          </cell>
          <cell r="E967" t="str">
            <v>Kamenice</v>
          </cell>
          <cell r="F967" t="str">
            <v>Česká republika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</row>
        <row r="968">
          <cell r="A968" t="str">
            <v>Západočeské konzumní družstvo Plzeň</v>
          </cell>
          <cell r="B968">
            <v>31976</v>
          </cell>
          <cell r="C968" t="str">
            <v>Poděbradova 1389/31</v>
          </cell>
          <cell r="D968">
            <v>30100</v>
          </cell>
          <cell r="E968" t="str">
            <v>Plzeň</v>
          </cell>
          <cell r="F968" t="str">
            <v>Česká republika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</row>
        <row r="969">
          <cell r="A969" t="str">
            <v>Zbroj Zdeněk, Ing.</v>
          </cell>
          <cell r="B969">
            <v>15601404</v>
          </cell>
          <cell r="C969" t="str">
            <v>Nový Svět 579</v>
          </cell>
          <cell r="D969">
            <v>51246</v>
          </cell>
          <cell r="E969" t="str">
            <v>Harrachov</v>
          </cell>
          <cell r="F969" t="str">
            <v>Česká republika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</row>
        <row r="970">
          <cell r="A970" t="str">
            <v>Zbrojová Eva</v>
          </cell>
          <cell r="B970">
            <v>15600122</v>
          </cell>
          <cell r="C970" t="str">
            <v>Nový Svět 579</v>
          </cell>
          <cell r="D970">
            <v>51246</v>
          </cell>
          <cell r="E970" t="str">
            <v>Harrachov</v>
          </cell>
          <cell r="F970" t="str">
            <v>Česká republika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</row>
        <row r="971">
          <cell r="A971" t="str">
            <v>ZBYTON s.r.o.</v>
          </cell>
          <cell r="B971">
            <v>29192358</v>
          </cell>
          <cell r="C971" t="str">
            <v>Do Lesek 1404/43</v>
          </cell>
          <cell r="D971">
            <v>66902</v>
          </cell>
          <cell r="E971" t="str">
            <v>Znojmo</v>
          </cell>
          <cell r="F971" t="str">
            <v>Česká republika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</row>
        <row r="972">
          <cell r="A972" t="str">
            <v>ZDAR, a.s.</v>
          </cell>
          <cell r="B972">
            <v>46965815</v>
          </cell>
          <cell r="C972" t="str">
            <v>Jihlavská 759/4</v>
          </cell>
          <cell r="D972">
            <v>59101</v>
          </cell>
          <cell r="E972" t="str">
            <v>Žďár nad Sázavou</v>
          </cell>
          <cell r="F972" t="str">
            <v>Česká republika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</row>
        <row r="973">
          <cell r="A973" t="str">
            <v>ZGK CENTRUM Praha s.r.o.</v>
          </cell>
          <cell r="B973">
            <v>65413938</v>
          </cell>
          <cell r="C973" t="str">
            <v>Oderská 333/5</v>
          </cell>
          <cell r="D973">
            <v>19600</v>
          </cell>
          <cell r="E973" t="str">
            <v>Praha</v>
          </cell>
          <cell r="F973" t="str">
            <v>Česká republika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</row>
        <row r="974">
          <cell r="A974" t="str">
            <v>Zimáček Lukáš</v>
          </cell>
          <cell r="B974">
            <v>712582</v>
          </cell>
          <cell r="C974" t="str">
            <v>Říky 1352</v>
          </cell>
          <cell r="D974">
            <v>76331</v>
          </cell>
          <cell r="E974" t="str">
            <v>Brumov-Bylnice</v>
          </cell>
          <cell r="F974" t="str">
            <v>Česká republika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</row>
        <row r="975">
          <cell r="A975" t="str">
            <v>Zlatý anděl s.r.o.</v>
          </cell>
          <cell r="B975">
            <v>63887363</v>
          </cell>
          <cell r="C975" t="str">
            <v>náměstí Svornosti 11</v>
          </cell>
          <cell r="D975">
            <v>38101</v>
          </cell>
          <cell r="E975" t="str">
            <v>Český Krumlov</v>
          </cell>
          <cell r="F975" t="str">
            <v>Česká republika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</row>
        <row r="976">
          <cell r="A976" t="str">
            <v>ZLT GOLD s.r.o.</v>
          </cell>
          <cell r="B976">
            <v>27204740</v>
          </cell>
          <cell r="C976" t="str">
            <v>Na poříčí 1071/17</v>
          </cell>
          <cell r="D976">
            <v>11000</v>
          </cell>
          <cell r="E976" t="str">
            <v>Praha</v>
          </cell>
          <cell r="F976" t="str">
            <v>Česká republika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</row>
        <row r="977">
          <cell r="A977" t="str">
            <v>ZOO Dvůr Králové a.s.</v>
          </cell>
          <cell r="B977">
            <v>27478246</v>
          </cell>
          <cell r="C977" t="str">
            <v>Štefánikova 1029</v>
          </cell>
          <cell r="D977">
            <v>54401</v>
          </cell>
          <cell r="E977" t="str">
            <v>Dvůr Králové nad Labem</v>
          </cell>
          <cell r="F977" t="str">
            <v>Česká republika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</row>
        <row r="978">
          <cell r="A978" t="str">
            <v>Žáková Tamara</v>
          </cell>
          <cell r="B978">
            <v>12331252</v>
          </cell>
          <cell r="C978" t="str">
            <v>č.p. 4</v>
          </cell>
          <cell r="D978">
            <v>38279</v>
          </cell>
          <cell r="E978" t="str">
            <v>Frymburk</v>
          </cell>
          <cell r="F978" t="str">
            <v>Česká republika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Kontaktní osoby_ST"/>
    </sheetNames>
    <sheetDataSet>
      <sheetData sheetId="0">
        <row r="1">
          <cell r="A1" t="str">
            <v>Firma</v>
          </cell>
          <cell r="B1" t="str">
            <v>IČO</v>
          </cell>
          <cell r="C1" t="str">
            <v>Sídlo (ulice, č.p.)</v>
          </cell>
          <cell r="D1" t="str">
            <v>Sídlo (PSČ)</v>
          </cell>
          <cell r="E1" t="str">
            <v>Sídlo (město)</v>
          </cell>
          <cell r="F1" t="str">
            <v>Sídlo (Stát)</v>
          </cell>
          <cell r="G1" t="str">
            <v>Mateřská společnost</v>
          </cell>
          <cell r="H1" t="str">
            <v>Sídlo (ulice, č.p.)</v>
          </cell>
          <cell r="I1" t="str">
            <v>PSČ</v>
          </cell>
          <cell r="J1" t="str">
            <v>Město</v>
          </cell>
          <cell r="K1" t="str">
            <v>Stát</v>
          </cell>
          <cell r="L1" t="str">
            <v>"IČO"</v>
          </cell>
          <cell r="M1" t="str">
            <v>Kontaktní osoba 1</v>
          </cell>
          <cell r="N1" t="str">
            <v>Funkce KO1</v>
          </cell>
          <cell r="O1" t="str">
            <v>Telefon KO1</v>
          </cell>
          <cell r="P1" t="str">
            <v>Mobil KO1</v>
          </cell>
          <cell r="Q1" t="str">
            <v>Fax KO1</v>
          </cell>
          <cell r="R1" t="str">
            <v>E-mail KO1</v>
          </cell>
          <cell r="S1" t="str">
            <v>Kontaktní osoba 2</v>
          </cell>
          <cell r="T1" t="str">
            <v>Funkce KO2</v>
          </cell>
          <cell r="U1" t="str">
            <v>Telefon KO2</v>
          </cell>
          <cell r="V1" t="str">
            <v>Mobil KO2</v>
          </cell>
          <cell r="W1" t="str">
            <v>E-mail KO2</v>
          </cell>
          <cell r="X1">
            <v>0</v>
          </cell>
          <cell r="Y1" t="str">
            <v>Pozn. (další KO, tel, e-mail, dříbější jméno)</v>
          </cell>
        </row>
        <row r="2">
          <cell r="A2" t="str">
            <v>Českomoravská stavební spořitelna, a.s.</v>
          </cell>
          <cell r="B2" t="str">
            <v>492 41 397</v>
          </cell>
          <cell r="C2" t="str">
            <v>Vinohradská 3218/169</v>
          </cell>
          <cell r="D2">
            <v>10017</v>
          </cell>
          <cell r="E2" t="str">
            <v xml:space="preserve"> Praha 10</v>
          </cell>
          <cell r="F2" t="str">
            <v>Česká republika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Mgr. Kryštof Čermák</v>
          </cell>
          <cell r="N2" t="str">
            <v>ředitel odboru Právní</v>
          </cell>
          <cell r="O2">
            <v>225222155</v>
          </cell>
          <cell r="P2">
            <v>0</v>
          </cell>
          <cell r="Q2">
            <v>225228265</v>
          </cell>
          <cell r="R2" t="str">
            <v>krystof_cermak@cmss.cz</v>
          </cell>
          <cell r="S2" t="str">
            <v>Mgr. Karel Kaloč</v>
          </cell>
          <cell r="T2" t="str">
            <v>Compliance Officer</v>
          </cell>
          <cell r="U2">
            <v>225222268</v>
          </cell>
          <cell r="V2">
            <v>0</v>
          </cell>
          <cell r="W2" t="str">
            <v>karel.kaloc@cmss.cz</v>
          </cell>
          <cell r="X2" t="str">
            <v>BNK</v>
          </cell>
          <cell r="Y2">
            <v>0</v>
          </cell>
        </row>
        <row r="3">
          <cell r="A3" t="str">
            <v>Modrá pyramida stavební spořitelna , a.s.</v>
          </cell>
          <cell r="B3" t="str">
            <v>601 92 852</v>
          </cell>
          <cell r="C3" t="str">
            <v>Bělehradská 128/222</v>
          </cell>
          <cell r="D3">
            <v>12021</v>
          </cell>
          <cell r="E3" t="str">
            <v xml:space="preserve"> Praha 2</v>
          </cell>
          <cell r="F3" t="str">
            <v>Česká republika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JUDr. Josef Květoň</v>
          </cell>
          <cell r="N3" t="str">
            <v>vedoucí právního oddělení</v>
          </cell>
          <cell r="O3">
            <v>222824398</v>
          </cell>
          <cell r="P3">
            <v>0</v>
          </cell>
          <cell r="Q3">
            <v>222824258</v>
          </cell>
          <cell r="R3" t="str">
            <v>josef.kveton@mpss.cz</v>
          </cell>
          <cell r="S3" t="str">
            <v>Mgr. Linda Faměrová</v>
          </cell>
          <cell r="T3" t="str">
            <v>právník společnosti</v>
          </cell>
          <cell r="U3">
            <v>222824296</v>
          </cell>
          <cell r="V3">
            <v>0</v>
          </cell>
          <cell r="W3" t="str">
            <v>linda.famerova@mpss.cz</v>
          </cell>
          <cell r="X3" t="str">
            <v>BNK</v>
          </cell>
          <cell r="Y3">
            <v>0</v>
          </cell>
        </row>
        <row r="4">
          <cell r="A4" t="str">
            <v>Raiffeisen stavební spořitelna a.s.</v>
          </cell>
          <cell r="B4" t="str">
            <v>492 41 257</v>
          </cell>
          <cell r="C4" t="str">
            <v>Koněvova 2747/99</v>
          </cell>
          <cell r="D4" t="str">
            <v>130 45</v>
          </cell>
          <cell r="E4" t="str">
            <v xml:space="preserve"> Praha 3</v>
          </cell>
          <cell r="F4" t="str">
            <v>Česká republika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JUDr. Bohuslav Pavlík</v>
          </cell>
          <cell r="N4" t="str">
            <v>ředitel odboru právního</v>
          </cell>
          <cell r="O4">
            <v>271032301</v>
          </cell>
          <cell r="P4">
            <v>0</v>
          </cell>
          <cell r="Q4">
            <v>0</v>
          </cell>
          <cell r="R4">
            <v>0</v>
          </cell>
          <cell r="S4" t="str">
            <v>Mgr. Michaela Fingerová</v>
          </cell>
          <cell r="T4">
            <v>0</v>
          </cell>
          <cell r="U4">
            <v>271032302</v>
          </cell>
          <cell r="V4">
            <v>0</v>
          </cell>
          <cell r="W4" t="str">
            <v>mkrajakova@rsts.cz</v>
          </cell>
          <cell r="X4" t="str">
            <v>BNK</v>
          </cell>
          <cell r="Y4">
            <v>0</v>
          </cell>
        </row>
        <row r="5">
          <cell r="A5" t="str">
            <v>Stavební spořitelna České spořitelny, a.s.</v>
          </cell>
          <cell r="B5" t="str">
            <v>601 97 609</v>
          </cell>
          <cell r="C5" t="str">
            <v>Vinohradská 1632/180</v>
          </cell>
          <cell r="D5" t="str">
            <v>130 11</v>
          </cell>
          <cell r="E5" t="str">
            <v xml:space="preserve"> Praha3</v>
          </cell>
          <cell r="F5" t="str">
            <v>Česká republika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Mgr. Pavel Mrázek</v>
          </cell>
          <cell r="N5" t="str">
            <v>zaměstnanec Stavební spořitelny České spořitelny, a. s.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Mgr. Marcela Urbancová</v>
          </cell>
          <cell r="T5" t="str">
            <v>právnička - úsek právní služby a sekretariát</v>
          </cell>
          <cell r="U5">
            <v>224309133</v>
          </cell>
          <cell r="V5">
            <v>0</v>
          </cell>
          <cell r="W5" t="str">
            <v>marcela.urbancova@burinka.cz</v>
          </cell>
          <cell r="X5" t="str">
            <v>BNK</v>
          </cell>
          <cell r="Y5" t="str">
            <v>JUDr. Jiří Bureš</v>
          </cell>
        </row>
        <row r="6">
          <cell r="A6" t="str">
            <v>Wüstenrot-stavební spořitelna a.s.</v>
          </cell>
          <cell r="B6" t="str">
            <v>471 15 289</v>
          </cell>
          <cell r="C6" t="str">
            <v>Na Hřebenech II 1718/8</v>
          </cell>
          <cell r="D6">
            <v>14023</v>
          </cell>
          <cell r="E6" t="str">
            <v xml:space="preserve"> Praha 4</v>
          </cell>
          <cell r="F6" t="str">
            <v>Česká republika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Mgr. Jiří Markvart</v>
          </cell>
          <cell r="N6" t="str">
            <v>Vedoucí úseku právní a compliance</v>
          </cell>
          <cell r="O6">
            <v>257092346</v>
          </cell>
          <cell r="P6">
            <v>0</v>
          </cell>
          <cell r="Q6">
            <v>257092605</v>
          </cell>
          <cell r="R6">
            <v>0</v>
          </cell>
          <cell r="S6" t="str">
            <v>JUDr. Marie Novotná</v>
          </cell>
          <cell r="T6" t="str">
            <v>právník společnosti</v>
          </cell>
          <cell r="U6">
            <v>257092349</v>
          </cell>
          <cell r="V6">
            <v>0</v>
          </cell>
          <cell r="W6" t="str">
            <v>marie.novotna@wuestenrot.cz</v>
          </cell>
          <cell r="X6" t="str">
            <v>BNK</v>
          </cell>
          <cell r="Y6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</sheetNames>
    <sheetDataSet>
      <sheetData sheetId="0">
        <row r="1">
          <cell r="A1" t="str">
            <v>Firma</v>
          </cell>
          <cell r="B1" t="str">
            <v>IČO</v>
          </cell>
          <cell r="C1" t="str">
            <v>Sídlo (ulice, č.p.)</v>
          </cell>
          <cell r="D1" t="str">
            <v>Sídlo (PSČ)</v>
          </cell>
          <cell r="E1" t="str">
            <v>Sídlo (město)</v>
          </cell>
          <cell r="F1" t="str">
            <v>Sídlo (Stát)</v>
          </cell>
          <cell r="G1" t="str">
            <v>Mateřská společnost</v>
          </cell>
          <cell r="H1" t="str">
            <v>Sídlo (ulice, č.p.)</v>
          </cell>
          <cell r="I1" t="str">
            <v>PSČ</v>
          </cell>
          <cell r="J1" t="str">
            <v>Město</v>
          </cell>
          <cell r="K1" t="str">
            <v>Stát</v>
          </cell>
          <cell r="L1" t="str">
            <v>"IČO"</v>
          </cell>
          <cell r="M1" t="str">
            <v>Kontaktní osoba 1</v>
          </cell>
          <cell r="N1" t="str">
            <v>Funkce KO1</v>
          </cell>
          <cell r="O1" t="str">
            <v>Telefon KO1</v>
          </cell>
          <cell r="P1" t="str">
            <v>Mobil KO1</v>
          </cell>
          <cell r="Q1" t="str">
            <v>Fax KO1</v>
          </cell>
          <cell r="R1" t="str">
            <v>E-mail KO1</v>
          </cell>
          <cell r="S1" t="str">
            <v>Kontaktní osoba 2</v>
          </cell>
          <cell r="T1" t="str">
            <v>Funkce KO2</v>
          </cell>
          <cell r="U1" t="str">
            <v>Telefon KO2</v>
          </cell>
          <cell r="V1" t="str">
            <v>Mobil KO2</v>
          </cell>
          <cell r="W1" t="str">
            <v>E-mail KO2</v>
          </cell>
          <cell r="X1">
            <v>0</v>
          </cell>
          <cell r="Y1" t="str">
            <v>Pozn. (další KO, tel, e-mail, dříbější jméno)</v>
          </cell>
        </row>
        <row r="2">
          <cell r="A2" t="str">
            <v>ABSOLUT-IN s.r.o.</v>
          </cell>
          <cell r="B2">
            <v>27392473</v>
          </cell>
          <cell r="C2" t="str">
            <v>Seifertova 455/17</v>
          </cell>
          <cell r="D2" t="str">
            <v>130 00</v>
          </cell>
          <cell r="E2" t="str">
            <v>Praha 3</v>
          </cell>
          <cell r="F2" t="str">
            <v>Česká republika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AEGON Pojišťovna, a.s.</v>
          </cell>
          <cell r="B3">
            <v>27182461</v>
          </cell>
          <cell r="C3" t="str">
            <v>Na Pankráci 26/322</v>
          </cell>
          <cell r="D3" t="str">
            <v>140 00</v>
          </cell>
          <cell r="E3" t="str">
            <v xml:space="preserve"> Praha 4</v>
          </cell>
          <cell r="F3" t="str">
            <v>Česká republika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Mgr. Ing. Vojtěch Prerovský</v>
          </cell>
          <cell r="N3">
            <v>0</v>
          </cell>
          <cell r="O3">
            <v>244090489</v>
          </cell>
          <cell r="P3">
            <v>731621423</v>
          </cell>
          <cell r="Q3">
            <v>0</v>
          </cell>
          <cell r="R3" t="str">
            <v>vojtech.prerovsky@aegon.cz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 t="str">
            <v>Air Bank a.s.</v>
          </cell>
          <cell r="B4" t="str">
            <v>290 45 371</v>
          </cell>
          <cell r="C4" t="str">
            <v>Hráského 2231/25 - Chodov</v>
          </cell>
          <cell r="D4">
            <v>14800</v>
          </cell>
          <cell r="E4" t="str">
            <v xml:space="preserve"> Praha - Chodov</v>
          </cell>
          <cell r="F4" t="str">
            <v>Česká republika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Mgr. Andrea Zatloukalová</v>
          </cell>
          <cell r="N4" t="str">
            <v>ředitel divize Právní a compliance</v>
          </cell>
          <cell r="O4">
            <v>541598649</v>
          </cell>
          <cell r="P4">
            <v>0</v>
          </cell>
          <cell r="Q4">
            <v>541211893</v>
          </cell>
          <cell r="R4" t="str">
            <v>andrea.zatloukalova@airbank.cz</v>
          </cell>
          <cell r="S4" t="str">
            <v>Mgr. Eva Šulcová</v>
          </cell>
          <cell r="T4" t="str">
            <v>specialista divize Právní a compliance</v>
          </cell>
          <cell r="U4">
            <v>541598356</v>
          </cell>
          <cell r="V4">
            <v>0</v>
          </cell>
          <cell r="W4" t="str">
            <v>eva.sulcova@airbank.cz</v>
          </cell>
          <cell r="X4" t="str">
            <v>BNK</v>
          </cell>
          <cell r="Y4">
            <v>0</v>
          </cell>
        </row>
        <row r="5">
          <cell r="A5" t="str">
            <v>AKRO investiční společnost, a.s.</v>
          </cell>
          <cell r="B5">
            <v>49241699</v>
          </cell>
          <cell r="C5" t="str">
            <v>Slunná 547/25</v>
          </cell>
          <cell r="D5">
            <v>16200</v>
          </cell>
          <cell r="E5" t="str">
            <v>Praha 6</v>
          </cell>
          <cell r="F5" t="str">
            <v>Česká republika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Allianz pojišťovna, a.s.</v>
          </cell>
          <cell r="B6">
            <v>47115971</v>
          </cell>
          <cell r="C6" t="str">
            <v>Ke Štvanici 656/3</v>
          </cell>
          <cell r="D6" t="str">
            <v>186 00</v>
          </cell>
          <cell r="E6" t="str">
            <v xml:space="preserve"> Praha 8</v>
          </cell>
          <cell r="F6" t="str">
            <v>Česká republika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 t="str">
            <v>AXA Bank Europe, organizační složka</v>
          </cell>
          <cell r="B7" t="str">
            <v>číslo firmy 0404.476.835</v>
          </cell>
          <cell r="C7" t="str">
            <v>Boulevard du Souverain 25</v>
          </cell>
          <cell r="D7">
            <v>1170</v>
          </cell>
          <cell r="E7" t="str">
            <v>Watermael-Boitsfort</v>
          </cell>
          <cell r="F7" t="str">
            <v xml:space="preserve">Belgické království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JUDr. Martin Draslar, Ph.D.</v>
          </cell>
          <cell r="N7" t="str">
            <v>Chief Legal and Compliance Officer</v>
          </cell>
          <cell r="O7">
            <v>225021258</v>
          </cell>
          <cell r="P7">
            <v>0</v>
          </cell>
          <cell r="Q7">
            <v>0</v>
          </cell>
          <cell r="R7" t="str">
            <v>martin.draslar@axabank.cz</v>
          </cell>
          <cell r="S7" t="str">
            <v>Lumír Zeman, dipl.ek.</v>
          </cell>
          <cell r="T7" t="str">
            <v>Compliance officer</v>
          </cell>
          <cell r="U7">
            <v>225021274</v>
          </cell>
          <cell r="V7">
            <v>0</v>
          </cell>
          <cell r="W7" t="str">
            <v>lumir.zeman@axabank.cz</v>
          </cell>
          <cell r="X7" t="str">
            <v>BNK</v>
          </cell>
          <cell r="Y7">
            <v>0</v>
          </cell>
        </row>
        <row r="8">
          <cell r="A8" t="str">
            <v>AXA životní pojišťovna a.s.</v>
          </cell>
          <cell r="B8">
            <v>61859524</v>
          </cell>
          <cell r="C8" t="str">
            <v>Lazarská 13/8</v>
          </cell>
          <cell r="D8" t="str">
            <v>120 00</v>
          </cell>
          <cell r="E8" t="str">
            <v>Praha 2</v>
          </cell>
          <cell r="F8" t="str">
            <v>Česká republika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 t="str">
            <v>Broker Consulting, a.s.</v>
          </cell>
          <cell r="B9">
            <v>25221736</v>
          </cell>
          <cell r="C9" t="str">
            <v>Jiráskovo náměstí 2</v>
          </cell>
          <cell r="D9" t="str">
            <v>326 00</v>
          </cell>
          <cell r="E9" t="str">
            <v>Plzeň</v>
          </cell>
          <cell r="F9" t="str">
            <v>Česká republika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Conseq Investment Managemant, a.s.</v>
          </cell>
          <cell r="B10">
            <v>26442671</v>
          </cell>
          <cell r="C10" t="str">
            <v>Rybná 682/14</v>
          </cell>
          <cell r="D10">
            <v>11005</v>
          </cell>
          <cell r="E10" t="str">
            <v xml:space="preserve"> Praha 1</v>
          </cell>
          <cell r="F10" t="str">
            <v>Česká republika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 t="str">
            <v>Česká podnikatelská pojišťovna, a.s., Vienna Insurance Group</v>
          </cell>
          <cell r="B11">
            <v>63998530</v>
          </cell>
          <cell r="C11" t="str">
            <v>Pobřežní 665/23</v>
          </cell>
          <cell r="D11" t="str">
            <v>186 00</v>
          </cell>
          <cell r="E11" t="str">
            <v xml:space="preserve"> Praha 8</v>
          </cell>
          <cell r="F11" t="str">
            <v>Česká republika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 t="str">
            <v>Česká pojišťovna a.s.</v>
          </cell>
          <cell r="B12">
            <v>45272956</v>
          </cell>
          <cell r="C12" t="str">
            <v>Spálená 75/16</v>
          </cell>
          <cell r="D12" t="str">
            <v>113 04</v>
          </cell>
          <cell r="E12" t="str">
            <v xml:space="preserve"> Praha 1</v>
          </cell>
          <cell r="F12" t="str">
            <v>Česká republika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ČP INVEST investiční společnost, a.s.</v>
          </cell>
          <cell r="B13">
            <v>43873766</v>
          </cell>
          <cell r="C13" t="str">
            <v>Na Pankráci 1658/121</v>
          </cell>
          <cell r="D13" t="str">
            <v>140 21</v>
          </cell>
          <cell r="E13" t="str">
            <v>Praha 4</v>
          </cell>
          <cell r="F13" t="str">
            <v>Česká republika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Robert Pecha</v>
          </cell>
          <cell r="N13">
            <v>0</v>
          </cell>
          <cell r="O13">
            <v>281044741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ČSOB Pojišťovna, a.s., člen holdingu ČSOB</v>
          </cell>
          <cell r="B14">
            <v>45534306</v>
          </cell>
          <cell r="C14" t="str">
            <v>Masarykovo náměstí 1458</v>
          </cell>
          <cell r="D14" t="str">
            <v xml:space="preserve">532 18 </v>
          </cell>
          <cell r="E14" t="str">
            <v>Pardubice - Zelené předměstí</v>
          </cell>
          <cell r="F14" t="str">
            <v>Česká republika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DataLife, s.r.o.</v>
          </cell>
          <cell r="B15">
            <v>27665151</v>
          </cell>
          <cell r="C15" t="str">
            <v>Pražákova 1008/69</v>
          </cell>
          <cell r="D15">
            <v>63900</v>
          </cell>
          <cell r="E15" t="str">
            <v>Brno</v>
          </cell>
          <cell r="F15" t="str">
            <v>Česká republika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ERGO pojišťovna, a.s.</v>
          </cell>
          <cell r="B16">
            <v>61858714</v>
          </cell>
          <cell r="C16" t="str">
            <v>Vyskočilova 1481/4</v>
          </cell>
          <cell r="D16">
            <v>14000</v>
          </cell>
          <cell r="E16" t="str">
            <v>Praha 4</v>
          </cell>
          <cell r="F16" t="str">
            <v>Česká republika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Fincentrum a.s.</v>
          </cell>
          <cell r="B17">
            <v>24260444</v>
          </cell>
          <cell r="C17" t="str">
            <v>Pobřežní 620/3</v>
          </cell>
          <cell r="D17" t="str">
            <v>186 00</v>
          </cell>
          <cell r="E17" t="str">
            <v xml:space="preserve"> Praha 8 Karlín</v>
          </cell>
          <cell r="F17" t="str">
            <v>Česká republika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Fio banka, a.s.</v>
          </cell>
          <cell r="B18">
            <v>61858374</v>
          </cell>
          <cell r="C18" t="str">
            <v>V Celnici 1028/10</v>
          </cell>
          <cell r="D18" t="str">
            <v>117 21</v>
          </cell>
          <cell r="E18" t="str">
            <v>Praha 1</v>
          </cell>
          <cell r="F18" t="str">
            <v>Česká republika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GE Money Bank, a.s.</v>
          </cell>
          <cell r="B19">
            <v>25672720</v>
          </cell>
          <cell r="C19" t="str">
            <v>Vyskočilova 1422/1a</v>
          </cell>
          <cell r="D19">
            <v>14028</v>
          </cell>
          <cell r="E19" t="str">
            <v>Praha 4</v>
          </cell>
          <cell r="F19" t="str">
            <v>Česká republika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Generali Investments CEE, investiční společnost, a.s.</v>
          </cell>
          <cell r="B20">
            <v>43873766</v>
          </cell>
          <cell r="C20" t="str">
            <v>Na Pankráci 1720/123</v>
          </cell>
          <cell r="D20" t="str">
            <v>140 00</v>
          </cell>
          <cell r="E20" t="str">
            <v>Praha 4</v>
          </cell>
          <cell r="F20" t="str">
            <v>Česká republika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Generali Pojišťovna a.s.</v>
          </cell>
          <cell r="B21">
            <v>61859869</v>
          </cell>
          <cell r="C21" t="str">
            <v>Bělehradská 132</v>
          </cell>
          <cell r="D21" t="str">
            <v>120 00</v>
          </cell>
          <cell r="E21" t="str">
            <v>Praha 2</v>
          </cell>
          <cell r="F21" t="str">
            <v>Česká republika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Mgr. Eva Kozojedová</v>
          </cell>
          <cell r="N21" t="str">
            <v>Právní oddělení</v>
          </cell>
          <cell r="O21">
            <v>224555770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ING Životní pojišťovna N.V., pobočka pro Českou republiku</v>
          </cell>
          <cell r="B22">
            <v>40763587</v>
          </cell>
          <cell r="C22" t="str">
            <v>Nádražní 344/25</v>
          </cell>
          <cell r="D22">
            <v>15000</v>
          </cell>
          <cell r="E22" t="str">
            <v>Praha 5 - Smíchov</v>
          </cell>
          <cell r="F22" t="str">
            <v>Česká republika</v>
          </cell>
          <cell r="G22" t="str">
            <v>Nationale-Nederlanden Levensverzekering Maatschappij N.V.</v>
          </cell>
          <cell r="H22" t="str">
            <v>Weena 505</v>
          </cell>
          <cell r="I22" t="str">
            <v>3013AL</v>
          </cell>
          <cell r="J22" t="str">
            <v>Rotterdam</v>
          </cell>
          <cell r="K22" t="str">
            <v>Nizozemské království</v>
          </cell>
          <cell r="L22">
            <v>24042211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Investiční kapitálová společnost KB, a.s.</v>
          </cell>
          <cell r="B23">
            <v>60196769</v>
          </cell>
          <cell r="C23" t="str">
            <v xml:space="preserve"> Dlouhá 34, č.p. 713</v>
          </cell>
          <cell r="D23">
            <v>11015</v>
          </cell>
          <cell r="E23" t="str">
            <v xml:space="preserve"> Praha 1</v>
          </cell>
          <cell r="F23" t="str">
            <v>Česká republika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Ivana Kanichová</v>
          </cell>
          <cell r="B24" t="str">
            <v>063644PPZ</v>
          </cell>
          <cell r="C24" t="str">
            <v>Krmelínská 559/338</v>
          </cell>
          <cell r="D24" t="str">
            <v>724 00</v>
          </cell>
          <cell r="E24" t="str">
            <v>Ostrava</v>
          </cell>
          <cell r="F24" t="str">
            <v>Česká republika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KAPITOL pojišťovací a finanční poradenství, a.s.</v>
          </cell>
          <cell r="B25">
            <v>60751070</v>
          </cell>
          <cell r="C25" t="str">
            <v>Rašínova 692/4</v>
          </cell>
          <cell r="D25" t="str">
            <v>602 00</v>
          </cell>
          <cell r="E25" t="str">
            <v xml:space="preserve"> Brno - Brno-město</v>
          </cell>
          <cell r="F25" t="str">
            <v>Česká republika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Komerční pojišťovna, a.s.</v>
          </cell>
          <cell r="B26">
            <v>63998017</v>
          </cell>
          <cell r="C26" t="str">
            <v>Karolinská 1, čp. 650</v>
          </cell>
          <cell r="D26">
            <v>18600</v>
          </cell>
          <cell r="E26" t="str">
            <v>Praha 8</v>
          </cell>
          <cell r="F26" t="str">
            <v>Česká republika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Kooperativa pojišťovna, a.s., Vienna Insurance Group</v>
          </cell>
          <cell r="B27">
            <v>47116617</v>
          </cell>
          <cell r="C27" t="str">
            <v>Pobřežní 665/21</v>
          </cell>
          <cell r="D27" t="str">
            <v>186 00</v>
          </cell>
          <cell r="E27" t="str">
            <v>Praha 8</v>
          </cell>
          <cell r="F27" t="str">
            <v>Česká republika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 xml:space="preserve">LANDMARK CZ, spol. s r.o. </v>
          </cell>
          <cell r="B28">
            <v>27416739</v>
          </cell>
          <cell r="C28" t="str">
            <v>V jámě 1371/8</v>
          </cell>
          <cell r="D28" t="str">
            <v xml:space="preserve">110 00 </v>
          </cell>
          <cell r="E28" t="str">
            <v>Praha 1 - Nové Město</v>
          </cell>
          <cell r="F28" t="str">
            <v>Česká republika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MBI Marketingberatung International spol. s r.o.</v>
          </cell>
          <cell r="B29">
            <v>41691717</v>
          </cell>
          <cell r="C29" t="str">
            <v>Dunajevského 15</v>
          </cell>
          <cell r="D29">
            <v>0</v>
          </cell>
          <cell r="E29" t="str">
            <v>Brno</v>
          </cell>
          <cell r="F29" t="str">
            <v>Česká republika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 xml:space="preserve">MetLife Europe Insurance Limited, pobočka pro Českou republiku </v>
          </cell>
          <cell r="B30">
            <v>3926079</v>
          </cell>
          <cell r="C30" t="str">
            <v xml:space="preserve">Purkyňova 2121/3 </v>
          </cell>
          <cell r="D30" t="str">
            <v>110 00</v>
          </cell>
          <cell r="E30" t="str">
            <v>Praha 1</v>
          </cell>
          <cell r="F30" t="str">
            <v>Česká republika</v>
          </cell>
          <cell r="G30" t="str">
            <v>MetLife Europe Insurance Limited</v>
          </cell>
          <cell r="H30" t="str">
            <v>Lower Hatch Street, 20 on Hatch</v>
          </cell>
          <cell r="I30">
            <v>0</v>
          </cell>
          <cell r="J30" t="str">
            <v>Dublin</v>
          </cell>
          <cell r="K30" t="str">
            <v>Irsko</v>
          </cell>
          <cell r="L30">
            <v>472350</v>
          </cell>
          <cell r="M30" t="str">
            <v>Simona Machulová</v>
          </cell>
          <cell r="N30" t="str">
            <v>Právník</v>
          </cell>
          <cell r="O30">
            <v>227111460</v>
          </cell>
          <cell r="P30">
            <v>777323655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 xml:space="preserve">MetLife Europe Limited, pobočka pro Českou republiku </v>
          </cell>
          <cell r="B31">
            <v>3926206</v>
          </cell>
          <cell r="C31" t="str">
            <v xml:space="preserve">Purkyňova 2121/3 </v>
          </cell>
          <cell r="D31">
            <v>11000</v>
          </cell>
          <cell r="E31" t="str">
            <v xml:space="preserve"> Praha 1</v>
          </cell>
          <cell r="F31" t="str">
            <v>Česká republika</v>
          </cell>
          <cell r="G31" t="str">
            <v>MetLife Europe Limited</v>
          </cell>
          <cell r="H31" t="str">
            <v>Lower Hatch Street, 20 on Hatch</v>
          </cell>
          <cell r="I31">
            <v>0</v>
          </cell>
          <cell r="J31" t="str">
            <v>Dublin</v>
          </cell>
          <cell r="K31" t="str">
            <v>Irsko</v>
          </cell>
          <cell r="L31">
            <v>415123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NN Životní pojišťovna N.V., pobočka pro Českou republiku</v>
          </cell>
          <cell r="B32">
            <v>40763587</v>
          </cell>
          <cell r="C32" t="str">
            <v>Nádražní 344/25</v>
          </cell>
          <cell r="D32">
            <v>15000</v>
          </cell>
          <cell r="E32" t="str">
            <v>Praha 5 - Smíchov</v>
          </cell>
          <cell r="F32" t="str">
            <v>Česká republika</v>
          </cell>
          <cell r="G32" t="str">
            <v>Nationale-Nederlanden Levensverzekering Maatschappij N.V.</v>
          </cell>
          <cell r="H32" t="str">
            <v>Weena 505</v>
          </cell>
          <cell r="I32" t="str">
            <v>3013AL</v>
          </cell>
          <cell r="J32" t="str">
            <v>Rotterdam</v>
          </cell>
          <cell r="K32" t="str">
            <v>Nizozemské království</v>
          </cell>
          <cell r="L32">
            <v>24042211</v>
          </cell>
          <cell r="M32" t="str">
            <v>JUDr. Marie Novotná</v>
          </cell>
          <cell r="N32">
            <v>0</v>
          </cell>
          <cell r="O32">
            <v>257473119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NWD Private Asset Management, a.s.</v>
          </cell>
          <cell r="B33">
            <v>27132561</v>
          </cell>
          <cell r="C33" t="str">
            <v>Jankovcova 1037/49</v>
          </cell>
          <cell r="D33">
            <v>17000</v>
          </cell>
          <cell r="E33" t="str">
            <v>Praha 7</v>
          </cell>
          <cell r="F33" t="str">
            <v>Česká republika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OVB Allfinanz, a.s.</v>
          </cell>
          <cell r="B34">
            <v>48040410</v>
          </cell>
          <cell r="C34" t="str">
            <v>Baarova 1026/2</v>
          </cell>
          <cell r="D34" t="str">
            <v xml:space="preserve">140 00 </v>
          </cell>
          <cell r="E34" t="str">
            <v>Praha 4 - Michle</v>
          </cell>
          <cell r="F34" t="str">
            <v>Česká republika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Partners Financial Services, a.s.</v>
          </cell>
          <cell r="B35">
            <v>27699781</v>
          </cell>
          <cell r="C35" t="str">
            <v>Türkova 2319/5b</v>
          </cell>
          <cell r="D35" t="str">
            <v>149 00</v>
          </cell>
          <cell r="E35" t="str">
            <v xml:space="preserve"> Praha 4 – Chodov</v>
          </cell>
          <cell r="F35" t="str">
            <v>Česká republika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Pojišťovna České Spořitelny, a.s., Vienna Insurance Group</v>
          </cell>
          <cell r="B36">
            <v>47452820</v>
          </cell>
          <cell r="C36" t="str">
            <v>náměstí republiky 115</v>
          </cell>
          <cell r="D36" t="str">
            <v>530 02</v>
          </cell>
          <cell r="E36" t="str">
            <v>Pardubice</v>
          </cell>
          <cell r="F36" t="str">
            <v>Česká republika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PPF Banka, a.s.</v>
          </cell>
          <cell r="B37">
            <v>47116129</v>
          </cell>
          <cell r="C37" t="str">
            <v>Evropská 2690/17</v>
          </cell>
          <cell r="D37" t="str">
            <v>160 41</v>
          </cell>
          <cell r="E37" t="str">
            <v>Praha 6</v>
          </cell>
          <cell r="F37" t="str">
            <v>Česká republika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Raiffeisenbank a.s.</v>
          </cell>
          <cell r="B38">
            <v>49240901</v>
          </cell>
          <cell r="C38" t="str">
            <v>Hvězdova 1716/2b</v>
          </cell>
          <cell r="D38" t="str">
            <v>140 78</v>
          </cell>
          <cell r="E38" t="str">
            <v>Praha 4</v>
          </cell>
          <cell r="F38" t="str">
            <v>Česká republika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Sberbank CZ, a.s.</v>
          </cell>
          <cell r="B39">
            <v>25083325</v>
          </cell>
          <cell r="C39" t="str">
            <v>Na Pankráci 1724/129</v>
          </cell>
          <cell r="D39" t="str">
            <v>140 00</v>
          </cell>
          <cell r="E39" t="str">
            <v>Praha 4 - Nusle</v>
          </cell>
          <cell r="F39" t="str">
            <v>Česká republika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Swiss Life Select Česká republika s.r.o.</v>
          </cell>
          <cell r="B40">
            <v>63480191</v>
          </cell>
          <cell r="C40" t="str">
            <v>Holandská 3</v>
          </cell>
          <cell r="D40" t="str">
            <v>639 00</v>
          </cell>
          <cell r="E40" t="str">
            <v>Brno</v>
          </cell>
          <cell r="F40" t="str">
            <v>Česká republika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UNIQA pojišťovna, a.s.</v>
          </cell>
          <cell r="B41">
            <v>49240480</v>
          </cell>
          <cell r="C41" t="str">
            <v>Evropská 136/810</v>
          </cell>
          <cell r="D41" t="str">
            <v>160 12</v>
          </cell>
          <cell r="E41" t="str">
            <v>Praha 6</v>
          </cell>
          <cell r="F41" t="str">
            <v>Česká republika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Wüstenrot, životní pojišťovna, a.s.</v>
          </cell>
          <cell r="B42">
            <v>25720198</v>
          </cell>
          <cell r="C42" t="str">
            <v>Na Hřebenech II 1718/8</v>
          </cell>
          <cell r="D42" t="str">
            <v>140 23</v>
          </cell>
          <cell r="E42" t="str">
            <v>Praha 4</v>
          </cell>
          <cell r="F42" t="str">
            <v>Česká republika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JUDr. Norbert Černý</v>
          </cell>
          <cell r="N42" t="str">
            <v>Právník</v>
          </cell>
          <cell r="O42">
            <v>773923077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ZFP akademie, a.s.</v>
          </cell>
          <cell r="B43">
            <v>26304805</v>
          </cell>
          <cell r="C43" t="str">
            <v>17. listopadu 3112/12</v>
          </cell>
          <cell r="D43" t="str">
            <v>690 02</v>
          </cell>
          <cell r="E43" t="str">
            <v>Břeclav</v>
          </cell>
          <cell r="F43" t="str">
            <v>Česká republika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ní kroky"/>
      <sheetName val="Pověřené osoby"/>
      <sheetName val="Lhůty"/>
      <sheetName val="Základní údaje"/>
    </sheetNames>
    <sheetDataSet>
      <sheetData sheetId="0">
        <row r="1">
          <cell r="A1" t="str">
            <v>Dokument</v>
          </cell>
          <cell r="B1" t="str">
            <v>Zkratka dokumentu</v>
          </cell>
          <cell r="C1" t="str">
            <v>Původce dokumentu</v>
          </cell>
          <cell r="D1" t="str">
            <v>Příjemce dokumentu</v>
          </cell>
        </row>
        <row r="2">
          <cell r="A2" t="str">
            <v>Doplnění návrhu</v>
          </cell>
          <cell r="B2" t="str">
            <v>Doplň. náv.</v>
          </cell>
          <cell r="C2" t="str">
            <v>N1</v>
          </cell>
          <cell r="D2" t="str">
            <v>FA</v>
          </cell>
        </row>
        <row r="3">
          <cell r="A3" t="str">
            <v>Dotaz</v>
          </cell>
          <cell r="B3" t="str">
            <v>Dotaz</v>
          </cell>
        </row>
        <row r="4">
          <cell r="A4" t="str">
            <v>Nález</v>
          </cell>
          <cell r="B4" t="str">
            <v>Nález</v>
          </cell>
          <cell r="C4" t="str">
            <v>FA</v>
          </cell>
          <cell r="D4" t="str">
            <v>N1, I1</v>
          </cell>
        </row>
        <row r="5">
          <cell r="A5" t="str">
            <v>Námitky</v>
          </cell>
          <cell r="B5" t="str">
            <v>Námitky</v>
          </cell>
          <cell r="D5" t="str">
            <v>FA</v>
          </cell>
        </row>
        <row r="6">
          <cell r="A6" t="str">
            <v>Nařízení ústního jednání</v>
          </cell>
          <cell r="B6" t="str">
            <v>Nař. ÚJ</v>
          </cell>
          <cell r="C6" t="str">
            <v>FA</v>
          </cell>
          <cell r="D6" t="str">
            <v>N1, I1</v>
          </cell>
        </row>
        <row r="7">
          <cell r="A7" t="str">
            <v>Návrh na zahájení řízení</v>
          </cell>
          <cell r="B7" t="str">
            <v>Návrh</v>
          </cell>
          <cell r="C7" t="str">
            <v>N1</v>
          </cell>
          <cell r="D7" t="str">
            <v>FA</v>
          </cell>
        </row>
        <row r="8">
          <cell r="A8" t="str">
            <v>Odpověď na dotaz k řízení</v>
          </cell>
          <cell r="B8" t="str">
            <v>Odp. na dotaz</v>
          </cell>
          <cell r="C8" t="str">
            <v>FA</v>
          </cell>
        </row>
        <row r="9">
          <cell r="A9" t="str">
            <v>Odstranění nedostatků návrhu - Navrhovatel</v>
          </cell>
          <cell r="B9" t="str">
            <v>Oprava návrhu</v>
          </cell>
          <cell r="C9" t="str">
            <v>N1</v>
          </cell>
          <cell r="D9" t="str">
            <v>FA</v>
          </cell>
        </row>
        <row r="10">
          <cell r="A10" t="str">
            <v>Odvolání</v>
          </cell>
          <cell r="B10" t="str">
            <v>Odvolání</v>
          </cell>
          <cell r="D10" t="str">
            <v>FA</v>
          </cell>
        </row>
        <row r="11">
          <cell r="A11" t="str">
            <v>Opravné rozhodnutí</v>
          </cell>
          <cell r="B11" t="str">
            <v>Opr. rozh.</v>
          </cell>
          <cell r="C11" t="str">
            <v>FA</v>
          </cell>
          <cell r="D11" t="str">
            <v>N1, I1</v>
          </cell>
        </row>
        <row r="12">
          <cell r="A12" t="str">
            <v>Oznámení</v>
          </cell>
          <cell r="B12" t="str">
            <v>Ozn.</v>
          </cell>
          <cell r="C12" t="str">
            <v>FA</v>
          </cell>
        </row>
        <row r="13">
          <cell r="A13" t="str">
            <v>Oznámení o zahájení řízení</v>
          </cell>
          <cell r="B13" t="str">
            <v>Zahájení</v>
          </cell>
          <cell r="C13" t="str">
            <v>FA</v>
          </cell>
          <cell r="D13" t="str">
            <v>N1</v>
          </cell>
        </row>
        <row r="14">
          <cell r="A14" t="str">
            <v>Oznámení o zahájení řízení, výzva k odstranění nedostatků návrhu</v>
          </cell>
          <cell r="B14" t="str">
            <v>Zahájení + výzva</v>
          </cell>
          <cell r="C14" t="str">
            <v>FA</v>
          </cell>
          <cell r="D14" t="str">
            <v>N1</v>
          </cell>
        </row>
        <row r="15">
          <cell r="A15" t="str">
            <v>Oznámení o zahájení řízení, výzva k odstranění nedostatků návrhu a k předložení dokladů</v>
          </cell>
          <cell r="B15" t="str">
            <v>Zahájení + výzva</v>
          </cell>
          <cell r="C15" t="str">
            <v>FA</v>
          </cell>
          <cell r="D15" t="str">
            <v>N1</v>
          </cell>
        </row>
        <row r="16">
          <cell r="A16" t="str">
            <v>Oznámení o zahájení řízení, výzva k předložení dokladů</v>
          </cell>
          <cell r="B16" t="str">
            <v>Zahájení + výzva</v>
          </cell>
          <cell r="C16" t="str">
            <v>FA</v>
          </cell>
          <cell r="D16" t="str">
            <v>N1</v>
          </cell>
        </row>
        <row r="17">
          <cell r="A17" t="str">
            <v>Oznámení o zahájení řízení, Výzva k vyjádření, Výzva k předložení dokumentace</v>
          </cell>
          <cell r="B17" t="str">
            <v>Zahájení + výzvy</v>
          </cell>
          <cell r="C17" t="str">
            <v>FA</v>
          </cell>
          <cell r="D17" t="str">
            <v>I1</v>
          </cell>
        </row>
        <row r="18">
          <cell r="A18" t="str">
            <v>Potvrzení podání</v>
          </cell>
          <cell r="B18" t="str">
            <v>Potvrz. pod.</v>
          </cell>
          <cell r="D18" t="str">
            <v>FA</v>
          </cell>
        </row>
        <row r="19">
          <cell r="A19" t="str">
            <v>Protokol o podání ústního vysvětlení</v>
          </cell>
          <cell r="B19" t="str">
            <v>Prot. ÚV</v>
          </cell>
          <cell r="C19" t="str">
            <v>FA</v>
          </cell>
        </row>
        <row r="20">
          <cell r="A20" t="str">
            <v>Protokol o šetření na místě</v>
          </cell>
          <cell r="B20" t="str">
            <v>Prot. šetř.</v>
          </cell>
          <cell r="C20" t="str">
            <v>FA</v>
          </cell>
        </row>
        <row r="21">
          <cell r="A21" t="str">
            <v>Protokol o ústním jednání</v>
          </cell>
          <cell r="B21" t="str">
            <v>Prot. ÚJ</v>
          </cell>
          <cell r="C21" t="str">
            <v>FA</v>
          </cell>
          <cell r="D21" t="str">
            <v>N1, I1</v>
          </cell>
        </row>
        <row r="22">
          <cell r="A22" t="str">
            <v>Protokol o výslechu svědka</v>
          </cell>
          <cell r="B22" t="str">
            <v>Prot. výslech</v>
          </cell>
          <cell r="C22" t="str">
            <v>FA</v>
          </cell>
        </row>
        <row r="23">
          <cell r="A23" t="str">
            <v>Předložení dokladů</v>
          </cell>
          <cell r="B23" t="str">
            <v>Doklady</v>
          </cell>
          <cell r="D23" t="str">
            <v>FA</v>
          </cell>
        </row>
        <row r="24">
          <cell r="A24" t="str">
            <v>Předložení vysvětlení a dokladů</v>
          </cell>
          <cell r="B24" t="str">
            <v>Doklady a vysv.</v>
          </cell>
          <cell r="D24" t="str">
            <v>FA</v>
          </cell>
        </row>
        <row r="25">
          <cell r="A25" t="str">
            <v>Předvolání svědka</v>
          </cell>
          <cell r="B25" t="str">
            <v>Předvolání</v>
          </cell>
          <cell r="C25" t="str">
            <v>FA</v>
          </cell>
          <cell r="D25" t="str">
            <v>3. os.</v>
          </cell>
        </row>
        <row r="26">
          <cell r="A26" t="str">
            <v>Rozhodnutí o námitkách</v>
          </cell>
          <cell r="B26" t="str">
            <v>Rozh. o nám.</v>
          </cell>
          <cell r="C26" t="str">
            <v>FA</v>
          </cell>
          <cell r="D26" t="str">
            <v>N1, I1</v>
          </cell>
        </row>
        <row r="27">
          <cell r="A27" t="str">
            <v>Sdělení</v>
          </cell>
          <cell r="B27" t="str">
            <v>Sděl.</v>
          </cell>
          <cell r="D27" t="str">
            <v>FA</v>
          </cell>
        </row>
        <row r="28">
          <cell r="A28" t="str">
            <v>Sdělení o prodloužení lhůty</v>
          </cell>
          <cell r="B28" t="str">
            <v>Prodl. lhůty</v>
          </cell>
          <cell r="C28" t="str">
            <v>FA</v>
          </cell>
        </row>
        <row r="29">
          <cell r="A29" t="str">
            <v>Sdělení o prodloužení lhůty - Instituce</v>
          </cell>
          <cell r="B29" t="str">
            <v>Prodl. lhůty I</v>
          </cell>
        </row>
        <row r="30">
          <cell r="A30" t="str">
            <v>Sdělení o stavu řízení</v>
          </cell>
          <cell r="B30" t="str">
            <v>Sděl.</v>
          </cell>
          <cell r="C30" t="str">
            <v>FA</v>
          </cell>
        </row>
        <row r="31">
          <cell r="A31" t="str">
            <v>Upozornění na neúčinné podání</v>
          </cell>
          <cell r="B31" t="str">
            <v>Upozornění</v>
          </cell>
        </row>
        <row r="32">
          <cell r="A32" t="str">
            <v>Úřední záznam</v>
          </cell>
          <cell r="B32" t="str">
            <v>Úř. záz.</v>
          </cell>
          <cell r="C32" t="str">
            <v>FA</v>
          </cell>
        </row>
        <row r="33">
          <cell r="A33" t="str">
            <v>Úřední záznam o nahlédnutí do spisu</v>
          </cell>
          <cell r="B33" t="str">
            <v>Úř. záz.</v>
          </cell>
          <cell r="C33" t="str">
            <v>FA</v>
          </cell>
        </row>
        <row r="34">
          <cell r="A34" t="str">
            <v>Úřední záznam o seznámení s podklady pro vydání nálezu</v>
          </cell>
          <cell r="B34" t="str">
            <v>Úř. záz.</v>
          </cell>
          <cell r="C34" t="str">
            <v>FA</v>
          </cell>
        </row>
        <row r="35">
          <cell r="A35" t="str">
            <v>Úřední záznam o telefonním hovoru</v>
          </cell>
          <cell r="B35" t="str">
            <v>Úř. záz. (tel)</v>
          </cell>
          <cell r="C35" t="str">
            <v>FA</v>
          </cell>
        </row>
        <row r="36">
          <cell r="A36" t="str">
            <v>Usnesení</v>
          </cell>
          <cell r="B36" t="str">
            <v>US jiné</v>
          </cell>
          <cell r="C36" t="str">
            <v>FA</v>
          </cell>
        </row>
        <row r="37">
          <cell r="A37" t="str">
            <v>Usnesení o předložení dokladů</v>
          </cell>
          <cell r="B37" t="str">
            <v>US doklady</v>
          </cell>
          <cell r="C37" t="str">
            <v>FA</v>
          </cell>
        </row>
        <row r="38">
          <cell r="A38" t="str">
            <v>Usnesení o spojení řízení</v>
          </cell>
          <cell r="B38" t="str">
            <v>US (spojení)</v>
          </cell>
          <cell r="C38" t="str">
            <v>FA</v>
          </cell>
          <cell r="D38" t="str">
            <v>-</v>
          </cell>
        </row>
        <row r="39">
          <cell r="A39" t="str">
            <v>Usnesení o vyloučení řízení</v>
          </cell>
          <cell r="B39" t="str">
            <v>US (vyloučení)</v>
          </cell>
          <cell r="C39" t="str">
            <v>FA</v>
          </cell>
          <cell r="D39" t="str">
            <v>-</v>
          </cell>
        </row>
        <row r="40">
          <cell r="A40" t="str">
            <v>Usnesení o zastavení řízení pro bezpředmětnost návrhu</v>
          </cell>
          <cell r="B40" t="str">
            <v>US (bezpředmětnost)</v>
          </cell>
          <cell r="C40" t="str">
            <v>FA</v>
          </cell>
          <cell r="D40" t="str">
            <v>N1, I1</v>
          </cell>
        </row>
        <row r="41">
          <cell r="A41" t="str">
            <v>Usnesení o zastavení řízení pro nepřípustnost</v>
          </cell>
          <cell r="B41" t="str">
            <v>US (nepřípustnost)</v>
          </cell>
          <cell r="C41" t="str">
            <v>FA</v>
          </cell>
          <cell r="D41" t="str">
            <v>N1, I1</v>
          </cell>
        </row>
        <row r="42">
          <cell r="A42" t="str">
            <v>Usnesení o zastavení řízení pro nesoučinnost Navrhovatele</v>
          </cell>
          <cell r="B42" t="str">
            <v>US (nesoučinnost)</v>
          </cell>
          <cell r="C42" t="str">
            <v>FA</v>
          </cell>
          <cell r="D42" t="str">
            <v>N1, I1</v>
          </cell>
        </row>
        <row r="43">
          <cell r="A43" t="str">
            <v>Usnesení o zastavení řízení pro zánik práva</v>
          </cell>
          <cell r="B43" t="str">
            <v>US (zánik práva)</v>
          </cell>
          <cell r="C43" t="str">
            <v>FA</v>
          </cell>
          <cell r="D43" t="str">
            <v>N1, I1</v>
          </cell>
        </row>
        <row r="44">
          <cell r="A44" t="str">
            <v>Usnesení o zastavení řízení pro zpětvzetí</v>
          </cell>
          <cell r="B44" t="str">
            <v>US (zpětvzetí)</v>
          </cell>
          <cell r="C44" t="str">
            <v>FA</v>
          </cell>
          <cell r="D44" t="str">
            <v>N1, I1</v>
          </cell>
        </row>
        <row r="45">
          <cell r="A45" t="str">
            <v>Vyjádření</v>
          </cell>
          <cell r="B45" t="str">
            <v>Vyjádření</v>
          </cell>
          <cell r="D45" t="str">
            <v>FA</v>
          </cell>
        </row>
        <row r="46">
          <cell r="A46" t="str">
            <v>Vyjádření k námitkám</v>
          </cell>
          <cell r="B46" t="str">
            <v>Vyj. k nám.</v>
          </cell>
          <cell r="D46" t="str">
            <v>FA</v>
          </cell>
        </row>
        <row r="47">
          <cell r="A47" t="str">
            <v>Výzva k odstranění nedostatků návrhu</v>
          </cell>
          <cell r="B47" t="str">
            <v>Výzva nedostatky</v>
          </cell>
          <cell r="C47" t="str">
            <v>FA</v>
          </cell>
          <cell r="D47" t="str">
            <v>N1</v>
          </cell>
        </row>
        <row r="48">
          <cell r="A48" t="str">
            <v>Výzva k podání ústního vysvětlení</v>
          </cell>
          <cell r="B48" t="str">
            <v>Výzva ÚV</v>
          </cell>
          <cell r="C48" t="str">
            <v>FA</v>
          </cell>
        </row>
        <row r="49">
          <cell r="A49" t="str">
            <v>Výzva k potvrzení návrhu</v>
          </cell>
          <cell r="B49" t="str">
            <v>Výzva potvrz. náv.</v>
          </cell>
          <cell r="C49" t="str">
            <v>FA</v>
          </cell>
          <cell r="D49" t="str">
            <v>N1</v>
          </cell>
        </row>
        <row r="50">
          <cell r="A50" t="str">
            <v>Výzva k předložení dokladů</v>
          </cell>
          <cell r="B50" t="str">
            <v xml:space="preserve">Výzva doklady </v>
          </cell>
          <cell r="C50" t="str">
            <v>FA</v>
          </cell>
        </row>
        <row r="51">
          <cell r="A51" t="str">
            <v>Výzva k předložení vysvětlení a dokladů</v>
          </cell>
          <cell r="B51" t="str">
            <v>Výzva doklady a vysv.</v>
          </cell>
          <cell r="C51" t="str">
            <v>FA</v>
          </cell>
        </row>
        <row r="52">
          <cell r="A52" t="str">
            <v>Výzva k seznámení s podklady pro vydání nálezu</v>
          </cell>
          <cell r="B52" t="str">
            <v>Výzva k sez.</v>
          </cell>
          <cell r="C52" t="str">
            <v>FA</v>
          </cell>
        </row>
        <row r="53">
          <cell r="A53" t="str">
            <v>Výzva k umožnění provedení šetření na místě</v>
          </cell>
          <cell r="B53" t="str">
            <v>Výzva šetření na místě</v>
          </cell>
          <cell r="C53" t="str">
            <v>FA</v>
          </cell>
        </row>
        <row r="54">
          <cell r="A54" t="str">
            <v>Výzva k vyjádření</v>
          </cell>
          <cell r="B54" t="str">
            <v>Výzva k vyj.</v>
          </cell>
          <cell r="C54" t="str">
            <v>FA</v>
          </cell>
        </row>
        <row r="55">
          <cell r="A55" t="str">
            <v>Výzva k vyjádření k námitkám</v>
          </cell>
          <cell r="B55" t="str">
            <v>Výzva k vyj. k nám.</v>
          </cell>
          <cell r="C55" t="str">
            <v>FA</v>
          </cell>
        </row>
        <row r="56">
          <cell r="A56" t="str">
            <v>Vzdání se práva na seznámení s podklady</v>
          </cell>
          <cell r="B56" t="str">
            <v>Vzdání se pr. na sezn.</v>
          </cell>
          <cell r="D56" t="str">
            <v>FA</v>
          </cell>
        </row>
        <row r="57">
          <cell r="A57" t="str">
            <v>Zaslání spisové dokumentace</v>
          </cell>
          <cell r="B57" t="str">
            <v>Zasl. Spisu</v>
          </cell>
          <cell r="C57" t="str">
            <v>FA</v>
          </cell>
        </row>
        <row r="58">
          <cell r="A58" t="str">
            <v>Záznam o telefonickém hovoru</v>
          </cell>
          <cell r="B58" t="str">
            <v>Záznam o tel.</v>
          </cell>
          <cell r="C58" t="str">
            <v>FA</v>
          </cell>
        </row>
        <row r="59">
          <cell r="A59" t="str">
            <v>Zpětvzetí návrhu</v>
          </cell>
          <cell r="B59" t="str">
            <v>Zpětvzetí</v>
          </cell>
          <cell r="C59" t="str">
            <v>N1</v>
          </cell>
          <cell r="D59" t="str">
            <v>FA</v>
          </cell>
        </row>
        <row r="60">
          <cell r="A60" t="str">
            <v>Žádost</v>
          </cell>
          <cell r="B60" t="str">
            <v>Žádost</v>
          </cell>
          <cell r="D60" t="str">
            <v>FA</v>
          </cell>
        </row>
        <row r="61">
          <cell r="A61" t="str">
            <v>Žádost o prodloužení lhůty</v>
          </cell>
          <cell r="B61" t="str">
            <v>Žádost prodl.</v>
          </cell>
          <cell r="D61" t="str">
            <v>FA</v>
          </cell>
        </row>
        <row r="62">
          <cell r="A62" t="str">
            <v>Žádost o prodloužení lhůty – informace o smírném jednání</v>
          </cell>
          <cell r="B62" t="str">
            <v>Žádost prodl. smír</v>
          </cell>
          <cell r="D62" t="str">
            <v>FA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Data pro kartu sporu_new" connectionId="1" autoFormatId="16" applyNumberFormats="0" applyBorderFormats="0" applyFontFormats="0" applyPatternFormats="0" applyAlignmentFormats="0" applyWidthHeightFormats="0">
  <queryTableRefresh nextId="7">
    <queryTableFields count="5">
      <queryTableField id="1" name="Dokument" tableColumnId="1"/>
      <queryTableField id="2" name="Zkratka dokumentu" tableColumnId="2"/>
      <queryTableField id="3" name="Původce dokumentu" tableColumnId="3"/>
      <queryTableField id="4" name="Příjemce dokumentu" tableColumnId="4"/>
      <queryTableField id="6" name="Autor/adresát" tableColumnId="5"/>
    </queryTableFields>
  </queryTableRefresh>
</queryTable>
</file>

<file path=xl/queryTables/queryTable10.xml><?xml version="1.0" encoding="utf-8"?>
<queryTable xmlns="http://schemas.openxmlformats.org/spreadsheetml/2006/main" name="Kontaktní osoby_SM" connectionId="8" autoFormatId="16" applyNumberFormats="0" applyBorderFormats="0" applyFontFormats="0" applyPatternFormats="0" applyAlignmentFormats="0" applyWidthHeightFormats="0">
  <queryTableRefresh nextId="2">
    <queryTableFields count="1">
      <queryTableField id="1" name="Firma" tableColumnId="1"/>
    </queryTableFields>
  </queryTableRefresh>
</queryTable>
</file>

<file path=xl/queryTables/queryTable11.xml><?xml version="1.0" encoding="utf-8"?>
<queryTable xmlns="http://schemas.openxmlformats.org/spreadsheetml/2006/main" name="Kontaktní osoby_ZP" connectionId="12" autoFormatId="16" applyNumberFormats="0" applyBorderFormats="0" applyFontFormats="0" applyPatternFormats="0" applyAlignmentFormats="0" applyWidthHeightFormats="0">
  <queryTableRefresh nextId="2">
    <queryTableFields count="1">
      <queryTableField id="1" name="Firma" tableColumnId="1"/>
    </queryTableFields>
  </queryTableRefresh>
</queryTable>
</file>

<file path=xl/queryTables/queryTable12.xml><?xml version="1.0" encoding="utf-8"?>
<queryTable xmlns="http://schemas.openxmlformats.org/spreadsheetml/2006/main" name="Kontaktní osoby_ZP" connectionId="12" autoFormatId="16" applyNumberFormats="0" applyBorderFormats="0" applyFontFormats="0" applyPatternFormats="0" applyAlignmentFormats="0" applyWidthHeightFormats="0">
  <queryTableRefresh nextId="2">
    <queryTableFields count="1">
      <queryTableField id="1" name="Firma" tableColumnId="1"/>
    </queryTableFields>
  </queryTableRefresh>
</queryTable>
</file>

<file path=xl/queryTables/queryTable2.xml><?xml version="1.0" encoding="utf-8"?>
<queryTable xmlns="http://schemas.openxmlformats.org/spreadsheetml/2006/main" name="Data pro kartu sporu_new" connectionId="2" autoFormatId="16" applyNumberFormats="0" applyBorderFormats="0" applyFontFormats="0" applyPatternFormats="0" applyAlignmentFormats="0" applyWidthHeightFormats="0">
  <queryTableRefresh nextId="9">
    <queryTableFields count="8">
      <queryTableField id="1" name="Vyber pověřenou osobu KI" tableColumnId="1"/>
      <queryTableField id="2" name="Vyber pověřenou osobu PS" tableColumnId="2"/>
      <queryTableField id="3" name="Vyber pověřenou osobu SU" tableColumnId="3"/>
      <queryTableField id="4" name="Vyber pověřenou osobu SM" tableColumnId="4"/>
      <queryTableField id="5" name="Vyber pověřenou osobu ŽP" tableColumnId="5"/>
      <queryTableField id="6" name="Vyber pověřenou osobu ST" tableColumnId="6"/>
      <queryTableField id="7" name="Vyber pověřenou osobu RI" tableColumnId="7"/>
      <queryTableField id="8" name="Piš pověřenou osobu P" tableColumnId="8"/>
    </queryTableFields>
  </queryTableRefresh>
</queryTable>
</file>

<file path=xl/queryTables/queryTable3.xml><?xml version="1.0" encoding="utf-8"?>
<queryTable xmlns="http://schemas.openxmlformats.org/spreadsheetml/2006/main" name="Data pro kartu sporu_new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KFA" tableColumnId="1"/>
      <queryTableField id="2" name="Procesní krok KFA" tableColumnId="2"/>
      <queryTableField id="3" name="ano" tableColumnId="3"/>
    </queryTableFields>
  </queryTableRefresh>
</queryTable>
</file>

<file path=xl/queryTables/queryTable4.xml><?xml version="1.0" encoding="utf-8"?>
<queryTable xmlns="http://schemas.openxmlformats.org/spreadsheetml/2006/main" name="Data pro kartu sporu_new" connectionId="4" autoFormatId="16" applyNumberFormats="0" applyBorderFormats="0" applyFontFormats="0" applyPatternFormats="0" applyAlignmentFormats="0" applyWidthHeightFormats="0">
  <queryTableRefresh nextId="8">
    <queryTableFields count="6">
      <queryTableField id="1" name="Vyber typ sporu" tableColumnId="1"/>
      <queryTableField id="2" name="Vyber typ osoby" tableColumnId="2"/>
      <queryTableField id="3" name="Vyber předmět sporu" tableColumnId="3"/>
      <queryTableField id="4" name="Vyber rozhodnutí" tableColumnId="4"/>
      <queryTableField id="6" name="Vyber režim zákona nebo skryj řádek" tableColumnId="5"/>
      <queryTableField id="7" name="Vyber režim zákona nebo skryj řádek1" tableColumnId="6"/>
    </queryTableFields>
  </queryTableRefresh>
</queryTable>
</file>

<file path=xl/queryTables/queryTable5.xml><?xml version="1.0" encoding="utf-8"?>
<queryTable xmlns="http://schemas.openxmlformats.org/spreadsheetml/2006/main" name="Kontaktní osoby_ST" connectionId="10" autoFormatId="16" applyNumberFormats="0" applyBorderFormats="0" applyFontFormats="0" applyPatternFormats="0" applyAlignmentFormats="0" applyWidthHeightFormats="0">
  <queryTableRefresh nextId="2">
    <queryTableFields count="1">
      <queryTableField id="1" name="Firma" tableColumnId="1"/>
    </queryTableFields>
  </queryTableRefresh>
</queryTable>
</file>

<file path=xl/queryTables/queryTable6.xml><?xml version="1.0" encoding="utf-8"?>
<queryTable xmlns="http://schemas.openxmlformats.org/spreadsheetml/2006/main" name="Kontaktní osoby_RI" connectionId="7" autoFormatId="16" applyNumberFormats="0" applyBorderFormats="0" applyFontFormats="0" applyPatternFormats="0" applyAlignmentFormats="0" applyWidthHeightFormats="0">
  <queryTableRefresh nextId="2">
    <queryTableFields count="1">
      <queryTableField id="1" name="Firma" tableColumnId="1"/>
    </queryTableFields>
  </queryTableRefresh>
</queryTable>
</file>

<file path=xl/queryTables/queryTable7.xml><?xml version="1.0" encoding="utf-8"?>
<queryTable xmlns="http://schemas.openxmlformats.org/spreadsheetml/2006/main" name="Kontaktní osoby_KI" connectionId="5" autoFormatId="16" applyNumberFormats="0" applyBorderFormats="0" applyFontFormats="0" applyPatternFormats="0" applyAlignmentFormats="0" applyWidthHeightFormats="0">
  <queryTableRefresh nextId="2">
    <queryTableFields count="1">
      <queryTableField id="1" name="Firma" tableColumnId="1"/>
    </queryTableFields>
  </queryTableRefresh>
</queryTable>
</file>

<file path=xl/queryTables/queryTable8.xml><?xml version="1.0" encoding="utf-8"?>
<queryTable xmlns="http://schemas.openxmlformats.org/spreadsheetml/2006/main" name="Kontaktní osoby_PS" connectionId="6" autoFormatId="16" applyNumberFormats="0" applyBorderFormats="0" applyFontFormats="0" applyPatternFormats="0" applyAlignmentFormats="0" applyWidthHeightFormats="0">
  <queryTableRefresh nextId="2">
    <queryTableFields count="1">
      <queryTableField id="1" name="Firma" tableColumnId="1"/>
    </queryTableFields>
  </queryTableRefresh>
</queryTable>
</file>

<file path=xl/queryTables/queryTable9.xml><?xml version="1.0" encoding="utf-8"?>
<queryTable xmlns="http://schemas.openxmlformats.org/spreadsheetml/2006/main" name="Kontaktní osoby_SU" connectionId="11" autoFormatId="16" applyNumberFormats="0" applyBorderFormats="0" applyFontFormats="0" applyPatternFormats="0" applyAlignmentFormats="0" applyWidthHeightFormats="0">
  <queryTableRefresh nextId="2">
    <queryTableFields count="1">
      <queryTableField id="1" name="Firm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2" name="Tabulka_Data_pro_kartu_sporu_new" displayName="Tabulka_Data_pro_kartu_sporu_new" ref="A1:E62" tableType="queryTable" totalsRowShown="0">
  <autoFilter ref="A1:E62"/>
  <tableColumns count="5">
    <tableColumn id="1" uniqueName="1" name="Sloupec1" queryTableFieldId="1"/>
    <tableColumn id="2" uniqueName="2" name="Sloupec2" queryTableFieldId="2"/>
    <tableColumn id="3" uniqueName="3" name="Sloupec3" queryTableFieldId="3"/>
    <tableColumn id="4" uniqueName="4" name="Sloupec4" queryTableFieldId="4"/>
    <tableColumn id="5" uniqueName="5" name="Sloupec5" queryTableFieldId="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ulka_Kontaktní_osoby_SM" displayName="Tabulka_Kontaktní_osoby_SM" ref="E2:E1002" tableType="queryTable" totalsRowShown="0">
  <autoFilter ref="E2:E1002"/>
  <tableColumns count="1">
    <tableColumn id="1" uniqueName="1" name="Sloupec1" queryTableFieldId="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ulka_Kontaktní_osoby_ZP7" displayName="Tabulka_Kontaktní_osoby_ZP7" ref="F2:F1002" tableType="queryTable" totalsRowShown="0">
  <autoFilter ref="F2:F1002"/>
  <tableColumns count="1">
    <tableColumn id="1" uniqueName="1" name="Sloupec1" queryTableFieldId="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0" name="Tabulka_Kontaktní_osoby_ZP" displayName="Tabulka_Kontaktní_osoby_ZP" ref="A1:A1001" tableType="queryTable" totalsRowShown="0">
  <autoFilter ref="A1:A1001"/>
  <tableColumns count="1">
    <tableColumn id="1" uniqueName="1" name="Sloupec1" queryTableField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ulka_Data_pro_kartu_sporu_new8" displayName="Tabulka_Data_pro_kartu_sporu_new8" ref="B1:I18" tableType="queryTable" totalsRowShown="0">
  <autoFilter ref="B1:I18"/>
  <tableColumns count="8">
    <tableColumn id="1" uniqueName="1" name="Sloupec1" queryTableFieldId="1"/>
    <tableColumn id="2" uniqueName="2" name="Sloupec2" queryTableFieldId="2"/>
    <tableColumn id="3" uniqueName="3" name="Sloupec3" queryTableFieldId="3"/>
    <tableColumn id="4" uniqueName="4" name="Sloupec4" queryTableFieldId="4"/>
    <tableColumn id="5" uniqueName="5" name="Sloupec5" queryTableFieldId="5"/>
    <tableColumn id="6" uniqueName="6" name="Sloupec6" queryTableFieldId="6"/>
    <tableColumn id="7" uniqueName="7" name="Sloupec7" queryTableFieldId="7"/>
    <tableColumn id="8" uniqueName="8" name="Sloupec8" queryTableField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ulka_Data_pro_kartu_sporu_new9" displayName="Tabulka_Data_pro_kartu_sporu_new9" ref="A1:C15" tableType="queryTable" totalsRowShown="0">
  <autoFilter ref="A1:C15"/>
  <tableColumns count="3">
    <tableColumn id="1" uniqueName="1" name="Sloupec1" queryTableFieldId="1"/>
    <tableColumn id="2" uniqueName="2" name="Sloupec2" queryTableFieldId="2"/>
    <tableColumn id="3" uniqueName="3" name="Sloupec3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ulka_Data_pro_kartu_sporu_new10" displayName="Tabulka_Data_pro_kartu_sporu_new10" ref="A1:F57" tableType="queryTable" totalsRowShown="0">
  <autoFilter ref="A1:F57"/>
  <tableColumns count="6">
    <tableColumn id="1" uniqueName="1" name="Sloupec1" queryTableFieldId="1"/>
    <tableColumn id="2" uniqueName="2" name="Sloupec2" queryTableFieldId="2"/>
    <tableColumn id="3" uniqueName="3" name="Sloupec3" queryTableFieldId="3"/>
    <tableColumn id="4" uniqueName="4" name="Sloupec4" queryTableFieldId="4"/>
    <tableColumn id="5" uniqueName="5" name="Sloupec5" queryTableFieldId="6"/>
    <tableColumn id="6" uniqueName="6" name="Sloupec6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ulka_Kontaktní_osoby_ST" displayName="Tabulka_Kontaktní_osoby_ST" ref="G2:G844" tableType="queryTable" totalsRowShown="0">
  <autoFilter ref="G2:G844"/>
  <tableColumns count="1">
    <tableColumn id="1" uniqueName="1" name="Sloupec1" queryTableFieldId="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Tabulka_Kontaktní_osoby_RI" displayName="Tabulka_Kontaktní_osoby_RI" ref="H2:H1001" tableType="queryTable" totalsRowShown="0">
  <autoFilter ref="H2:H1001"/>
  <tableColumns count="1">
    <tableColumn id="1" uniqueName="1" name="Sloupec1" queryTableFieldId="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ulka_Kontaktní_osoby_KI" displayName="Tabulka_Kontaktní_osoby_KI" ref="B2:B996" tableType="queryTable" totalsRowShown="0">
  <autoFilter ref="B2:B996"/>
  <tableColumns count="1">
    <tableColumn id="1" uniqueName="1" name="Sloupec1" queryTableFieldId="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ulka_Kontaktní_osoby_PS" displayName="Tabulka_Kontaktní_osoby_PS" ref="C2:C1001" tableType="queryTable" totalsRowShown="0">
  <autoFilter ref="C2:C1001"/>
  <tableColumns count="1">
    <tableColumn id="1" uniqueName="1" name="Sloupec1" queryTableFieldId="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ulka_Kontaktní_osoby_SU" displayName="Tabulka_Kontaktní_osoby_SU" ref="D2:D1057" tableType="queryTable" totalsRowShown="0">
  <autoFilter ref="D2:D1057"/>
  <tableColumns count="1">
    <tableColumn id="1" uniqueName="1" name="Sloupec1" queryTableField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229"/>
  <sheetViews>
    <sheetView tabSelected="1" workbookViewId="0">
      <selection activeCell="E100" sqref="E100:H100"/>
    </sheetView>
  </sheetViews>
  <sheetFormatPr defaultRowHeight="15" x14ac:dyDescent="0.25"/>
  <cols>
    <col min="1" max="1" width="5.140625" style="12" customWidth="1"/>
    <col min="2" max="2" width="16.5703125" style="12" customWidth="1"/>
    <col min="3" max="3" width="15.7109375" style="12" customWidth="1"/>
    <col min="4" max="4" width="10.140625" style="12" customWidth="1"/>
    <col min="5" max="5" width="15.42578125" style="12" customWidth="1"/>
    <col min="6" max="6" width="11.28515625" style="20" customWidth="1"/>
    <col min="7" max="7" width="11.140625" style="12" customWidth="1"/>
    <col min="8" max="8" width="13" style="12" customWidth="1"/>
    <col min="9" max="9" width="24.42578125" hidden="1" customWidth="1"/>
    <col min="10" max="10" width="57.7109375" hidden="1" customWidth="1"/>
    <col min="11" max="11" width="38.5703125" bestFit="1" customWidth="1"/>
    <col min="12" max="12" width="14" customWidth="1"/>
  </cols>
  <sheetData>
    <row r="1" spans="1:15" s="17" customFormat="1" ht="27" thickTop="1" thickBot="1" x14ac:dyDescent="0.3">
      <c r="A1" s="22" t="s">
        <v>126</v>
      </c>
      <c r="B1" s="151" t="s">
        <v>198</v>
      </c>
      <c r="C1" s="152"/>
      <c r="D1" s="36" t="s">
        <v>125</v>
      </c>
      <c r="E1" s="152" t="s">
        <v>127</v>
      </c>
      <c r="F1" s="152"/>
      <c r="G1" s="152"/>
      <c r="H1" s="153"/>
      <c r="I1" s="19"/>
    </row>
    <row r="2" spans="1:15" s="17" customFormat="1" ht="23.25" x14ac:dyDescent="0.25">
      <c r="A2" s="141" t="str">
        <f>IF(E16="","Sem nepiš!",E16)</f>
        <v>Sem nepiš!</v>
      </c>
      <c r="B2" s="142"/>
      <c r="C2" s="143"/>
      <c r="D2" s="23" t="s">
        <v>0</v>
      </c>
      <c r="E2" s="154" t="str">
        <f>IF(E72=" Vyber nebo piš Instituci","Sem nepiš!",IF(E79="",E72,E79))</f>
        <v>Sem nepiš!</v>
      </c>
      <c r="F2" s="142"/>
      <c r="G2" s="142"/>
      <c r="H2" s="155"/>
      <c r="I2" s="19"/>
    </row>
    <row r="3" spans="1:15" s="17" customFormat="1" ht="24" customHeight="1" thickBot="1" x14ac:dyDescent="0.3">
      <c r="A3" s="156" t="str">
        <f>IF(E45="Sem nepiš!","",E45)</f>
        <v/>
      </c>
      <c r="B3" s="157"/>
      <c r="C3" s="158"/>
      <c r="D3" s="24"/>
      <c r="E3" s="159" t="str">
        <f>IF(E100=" Vyber nebo piš Instituci","",IF(E107="",E100,E107))</f>
        <v/>
      </c>
      <c r="F3" s="157"/>
      <c r="G3" s="157"/>
      <c r="H3" s="160"/>
      <c r="I3" s="19"/>
    </row>
    <row r="4" spans="1:15" s="17" customFormat="1" ht="16.5" thickBot="1" x14ac:dyDescent="0.3">
      <c r="A4" s="172" t="s">
        <v>133</v>
      </c>
      <c r="B4" s="173"/>
      <c r="C4" s="173"/>
      <c r="D4" s="146" t="s">
        <v>131</v>
      </c>
      <c r="E4" s="147"/>
      <c r="F4" s="147"/>
      <c r="G4" s="147"/>
      <c r="H4" s="148"/>
      <c r="I4" s="19"/>
    </row>
    <row r="5" spans="1:15" s="17" customFormat="1" ht="16.5" thickBot="1" x14ac:dyDescent="0.3">
      <c r="A5" s="172" t="s">
        <v>132</v>
      </c>
      <c r="B5" s="173"/>
      <c r="C5" s="173"/>
      <c r="D5" s="146"/>
      <c r="E5" s="147"/>
      <c r="F5" s="147"/>
      <c r="G5" s="147"/>
      <c r="H5" s="148"/>
      <c r="I5" s="19"/>
    </row>
    <row r="6" spans="1:15" s="17" customFormat="1" ht="16.5" thickBot="1" x14ac:dyDescent="0.3">
      <c r="A6" s="172" t="s">
        <v>283</v>
      </c>
      <c r="B6" s="173"/>
      <c r="C6" s="173"/>
      <c r="D6" s="178" t="s">
        <v>284</v>
      </c>
      <c r="E6" s="179"/>
      <c r="F6" s="179"/>
      <c r="G6" s="179"/>
      <c r="H6" s="180"/>
      <c r="I6" s="19"/>
    </row>
    <row r="7" spans="1:15" s="17" customFormat="1" ht="16.5" thickBot="1" x14ac:dyDescent="0.3">
      <c r="A7" s="172" t="s">
        <v>297</v>
      </c>
      <c r="B7" s="173"/>
      <c r="C7" s="173"/>
      <c r="D7" s="178" t="s">
        <v>288</v>
      </c>
      <c r="E7" s="179"/>
      <c r="F7" s="179"/>
      <c r="G7" s="179"/>
      <c r="H7" s="180"/>
      <c r="I7" s="19"/>
    </row>
    <row r="8" spans="1:15" s="17" customFormat="1" ht="16.5" thickBot="1" x14ac:dyDescent="0.3">
      <c r="A8" s="172" t="s">
        <v>286</v>
      </c>
      <c r="B8" s="173"/>
      <c r="C8" s="63"/>
      <c r="D8" s="174" t="s">
        <v>285</v>
      </c>
      <c r="E8" s="175"/>
      <c r="F8" s="146"/>
      <c r="G8" s="147"/>
      <c r="H8" s="148"/>
      <c r="I8" s="19"/>
    </row>
    <row r="9" spans="1:15" s="17" customFormat="1" ht="16.5" hidden="1" thickBot="1" x14ac:dyDescent="0.3">
      <c r="A9" s="58"/>
      <c r="B9" s="59"/>
      <c r="C9" s="59"/>
      <c r="D9" s="60"/>
      <c r="E9" s="61"/>
      <c r="F9" s="61"/>
      <c r="G9" s="61"/>
      <c r="H9" s="62"/>
      <c r="I9" s="19"/>
    </row>
    <row r="10" spans="1:15" s="17" customFormat="1" ht="16.5" hidden="1" thickBot="1" x14ac:dyDescent="0.3">
      <c r="A10" s="58"/>
      <c r="B10" s="59"/>
      <c r="C10" s="59"/>
      <c r="D10" s="60"/>
      <c r="E10" s="61"/>
      <c r="F10" s="61"/>
      <c r="G10" s="61"/>
      <c r="H10" s="62"/>
      <c r="I10" s="19"/>
    </row>
    <row r="11" spans="1:15" s="4" customFormat="1" ht="26.25" thickBot="1" x14ac:dyDescent="0.3">
      <c r="A11" s="176" t="s">
        <v>76</v>
      </c>
      <c r="B11" s="177"/>
      <c r="C11" s="26"/>
      <c r="D11" s="25" t="s">
        <v>117</v>
      </c>
      <c r="E11" s="49"/>
      <c r="F11" s="164" t="s">
        <v>178</v>
      </c>
      <c r="G11" s="165"/>
      <c r="H11" s="37"/>
      <c r="I11" s="10"/>
      <c r="K11" s="18"/>
      <c r="O11" s="12"/>
    </row>
    <row r="12" spans="1:15" s="4" customFormat="1" ht="27.75" customHeight="1" thickBot="1" x14ac:dyDescent="0.3">
      <c r="A12" s="144" t="s">
        <v>177</v>
      </c>
      <c r="B12" s="145"/>
      <c r="C12" s="48"/>
      <c r="D12" s="162" t="s">
        <v>176</v>
      </c>
      <c r="E12" s="163"/>
      <c r="F12" s="50"/>
      <c r="G12" s="46" t="s">
        <v>112</v>
      </c>
      <c r="H12" s="47"/>
      <c r="I12" s="10"/>
      <c r="O12" s="12"/>
    </row>
    <row r="13" spans="1:15" s="4" customFormat="1" ht="26.25" thickBot="1" x14ac:dyDescent="0.3">
      <c r="A13" s="144" t="s">
        <v>22</v>
      </c>
      <c r="B13" s="145"/>
      <c r="C13" s="27">
        <f ca="1">IF(E11&lt;&gt;"",E11-C11,TODAY()-C11-1)</f>
        <v>42582</v>
      </c>
      <c r="D13" s="25" t="s">
        <v>23</v>
      </c>
      <c r="E13" s="28">
        <f ca="1">C13-SUM(Lhůty!G:G)</f>
        <v>42582</v>
      </c>
      <c r="F13" s="166" t="s">
        <v>118</v>
      </c>
      <c r="G13" s="167"/>
      <c r="H13" s="29" t="str">
        <f ca="1">IF(C12="","",IF(F12&lt;&gt;"",F12-C12,TODAY()-C12-1))</f>
        <v/>
      </c>
      <c r="I13" s="10"/>
      <c r="K13" s="18"/>
      <c r="O13"/>
    </row>
    <row r="14" spans="1:15" ht="15" customHeight="1" x14ac:dyDescent="0.25">
      <c r="A14" s="73" t="s">
        <v>181</v>
      </c>
      <c r="B14" s="74"/>
      <c r="C14" s="33" t="str">
        <f>IF(C16="Fyzická osoba","titul před jménem","statutár jméno")</f>
        <v>titul před jménem</v>
      </c>
      <c r="D14" s="109"/>
      <c r="E14" s="140"/>
      <c r="F14" s="31" t="str">
        <f>IF(C16="Fyzická osoba","titul za jm.","statutár fce")</f>
        <v>titul za jm.</v>
      </c>
      <c r="G14" s="109"/>
      <c r="H14" s="110"/>
      <c r="I14" s="16"/>
      <c r="K14" s="6"/>
    </row>
    <row r="15" spans="1:15" ht="15.75" customHeight="1" thickBot="1" x14ac:dyDescent="0.3">
      <c r="A15" s="75"/>
      <c r="B15" s="76"/>
      <c r="C15" s="33" t="str">
        <f>IF(C16="Fyzická osoba","jméno","statutár příjmení")</f>
        <v>jméno</v>
      </c>
      <c r="D15" s="99"/>
      <c r="E15" s="161"/>
      <c r="F15" s="32" t="str">
        <f>IF(C16="Fyzická osoba","příjmení","název")</f>
        <v>příjmení</v>
      </c>
      <c r="G15" s="101"/>
      <c r="H15" s="102"/>
      <c r="I15" s="16"/>
      <c r="K15" s="6"/>
    </row>
    <row r="16" spans="1:15" ht="16.5" customHeight="1" thickTop="1" x14ac:dyDescent="0.3">
      <c r="A16" s="75"/>
      <c r="B16" s="76"/>
      <c r="C16" s="85" t="s">
        <v>122</v>
      </c>
      <c r="D16" s="86"/>
      <c r="E16" s="87" t="str">
        <f>IF(C16="právnická osoba",G15,IF(AND(D14="",G14="",D15="",G15=""),"Sem nepiš!",CONCATENATE(IF(D14="","",D14),IF(D14="",""," "),IF(D15="","",D15),IF(D15="",""," "),IF(G15="","",G15),IF(G14="","",", "),IF(G14="","",G14))))</f>
        <v>Sem nepiš!</v>
      </c>
      <c r="F16" s="88"/>
      <c r="G16" s="88"/>
      <c r="H16" s="89"/>
      <c r="I16" s="16"/>
      <c r="K16" s="68" t="s">
        <v>290</v>
      </c>
      <c r="L16" s="69"/>
    </row>
    <row r="17" spans="1:15" ht="15.95" customHeight="1" x14ac:dyDescent="0.25">
      <c r="A17" s="75"/>
      <c r="B17" s="76"/>
      <c r="C17" s="168" t="s">
        <v>115</v>
      </c>
      <c r="D17" s="30" t="s">
        <v>120</v>
      </c>
      <c r="E17" s="79"/>
      <c r="F17" s="80"/>
      <c r="G17" s="80"/>
      <c r="H17" s="81"/>
      <c r="I17" s="16"/>
      <c r="K17" s="70" t="str">
        <f>HYPERLINK(CONCATENATE("https://isir.justice.cz/isir/ueu/vysledek_lustrace.do?ceuprob=x&amp;nazev_osoby=",G15,"&amp;aktualnost=AKTUALNI_I_UKONCENA"),"Vyhledat osobu v insolvenčním rejstříku")</f>
        <v>Vyhledat osobu v insolvenčním rejstříku</v>
      </c>
      <c r="L17" s="69"/>
    </row>
    <row r="18" spans="1:15" ht="15.95" customHeight="1" x14ac:dyDescent="0.25">
      <c r="A18" s="75"/>
      <c r="B18" s="76"/>
      <c r="C18" s="169"/>
      <c r="D18" s="21" t="s">
        <v>173</v>
      </c>
      <c r="E18" s="56"/>
      <c r="F18" s="80"/>
      <c r="G18" s="80"/>
      <c r="H18" s="81"/>
      <c r="I18" s="16"/>
      <c r="K18" s="71" t="s">
        <v>295</v>
      </c>
      <c r="L18" s="69" t="s">
        <v>296</v>
      </c>
    </row>
    <row r="19" spans="1:15" ht="15.95" customHeight="1" x14ac:dyDescent="0.25">
      <c r="A19" s="75"/>
      <c r="B19" s="76"/>
      <c r="C19" s="169"/>
      <c r="D19" s="30" t="s">
        <v>121</v>
      </c>
      <c r="E19" s="79" t="s">
        <v>113</v>
      </c>
      <c r="F19" s="80"/>
      <c r="G19" s="80"/>
      <c r="H19" s="81"/>
      <c r="I19" s="16"/>
      <c r="K19" s="71" t="s">
        <v>291</v>
      </c>
      <c r="L19" s="72"/>
    </row>
    <row r="20" spans="1:15" ht="15.95" customHeight="1" x14ac:dyDescent="0.25">
      <c r="A20" s="75"/>
      <c r="B20" s="76"/>
      <c r="C20" s="106" t="s">
        <v>114</v>
      </c>
      <c r="D20" s="30" t="s">
        <v>120</v>
      </c>
      <c r="E20" s="79"/>
      <c r="F20" s="80"/>
      <c r="G20" s="80"/>
      <c r="H20" s="81"/>
      <c r="I20" s="16"/>
      <c r="K20" s="71" t="s">
        <v>292</v>
      </c>
      <c r="L20" s="72"/>
    </row>
    <row r="21" spans="1:15" ht="15.95" customHeight="1" x14ac:dyDescent="0.25">
      <c r="A21" s="75"/>
      <c r="B21" s="76"/>
      <c r="C21" s="170"/>
      <c r="D21" s="21" t="s">
        <v>173</v>
      </c>
      <c r="E21" s="56"/>
      <c r="F21" s="80"/>
      <c r="G21" s="80"/>
      <c r="H21" s="81"/>
      <c r="I21" s="16"/>
      <c r="K21" s="71" t="s">
        <v>293</v>
      </c>
      <c r="L21" s="72" t="s">
        <v>294</v>
      </c>
    </row>
    <row r="22" spans="1:15" ht="15.95" customHeight="1" thickBot="1" x14ac:dyDescent="0.3">
      <c r="A22" s="75"/>
      <c r="B22" s="76"/>
      <c r="C22" s="171"/>
      <c r="D22" s="30" t="s">
        <v>121</v>
      </c>
      <c r="E22" s="82" t="s">
        <v>113</v>
      </c>
      <c r="F22" s="83"/>
      <c r="G22" s="83"/>
      <c r="H22" s="84"/>
      <c r="I22" s="16"/>
    </row>
    <row r="23" spans="1:15" ht="15.95" customHeight="1" thickTop="1" x14ac:dyDescent="0.25">
      <c r="A23" s="75"/>
      <c r="B23" s="76"/>
      <c r="C23" s="33" t="str">
        <f>IF(C16="Fyzická osoba","datum narození","IČO")</f>
        <v>datum narození</v>
      </c>
      <c r="D23" s="90"/>
      <c r="E23" s="91"/>
      <c r="F23" s="91"/>
      <c r="G23" s="91"/>
      <c r="H23" s="92"/>
      <c r="I23" s="16"/>
      <c r="K23" s="6"/>
    </row>
    <row r="24" spans="1:15" ht="15.95" customHeight="1" x14ac:dyDescent="0.25">
      <c r="A24" s="75"/>
      <c r="B24" s="76"/>
      <c r="C24" s="33" t="s">
        <v>24</v>
      </c>
      <c r="D24" s="131"/>
      <c r="E24" s="132"/>
      <c r="F24" s="132"/>
      <c r="G24" s="132"/>
      <c r="H24" s="133"/>
      <c r="I24" s="16"/>
      <c r="K24" s="6"/>
      <c r="O24" s="1"/>
    </row>
    <row r="25" spans="1:15" ht="15.95" customHeight="1" x14ac:dyDescent="0.25">
      <c r="A25" s="75"/>
      <c r="B25" s="76"/>
      <c r="C25" s="33" t="s">
        <v>25</v>
      </c>
      <c r="D25" s="96"/>
      <c r="E25" s="97"/>
      <c r="F25" s="97"/>
      <c r="G25" s="97"/>
      <c r="H25" s="98"/>
      <c r="I25" s="16"/>
    </row>
    <row r="26" spans="1:15" ht="15.95" customHeight="1" thickBot="1" x14ac:dyDescent="0.3">
      <c r="A26" s="75"/>
      <c r="B26" s="76"/>
      <c r="C26" s="35" t="s">
        <v>26</v>
      </c>
      <c r="D26" s="93"/>
      <c r="E26" s="94"/>
      <c r="F26" s="94"/>
      <c r="G26" s="94"/>
      <c r="H26" s="95"/>
      <c r="I26" s="16"/>
    </row>
    <row r="27" spans="1:15" x14ac:dyDescent="0.25">
      <c r="A27" s="73" t="s">
        <v>182</v>
      </c>
      <c r="B27" s="74"/>
      <c r="C27" s="34" t="str">
        <f>IF(C29="Fyzická osoba","titul před jménem","statutár jméno")</f>
        <v>titul před jménem</v>
      </c>
      <c r="D27" s="109"/>
      <c r="E27" s="140"/>
      <c r="F27" s="31" t="str">
        <f>IF(C29="Fyzická osoba","titul za jm.","statutár fce")</f>
        <v>titul za jm.</v>
      </c>
      <c r="G27" s="109"/>
      <c r="H27" s="110"/>
      <c r="I27" s="16"/>
    </row>
    <row r="28" spans="1:15" ht="15.95" customHeight="1" thickBot="1" x14ac:dyDescent="0.3">
      <c r="A28" s="75"/>
      <c r="B28" s="76"/>
      <c r="C28" s="33" t="str">
        <f>IF(C29="Fyzická osoba","jméno","statutár příjmení")</f>
        <v>jméno</v>
      </c>
      <c r="D28" s="99"/>
      <c r="E28" s="100"/>
      <c r="F28" s="32" t="str">
        <f>IF(C29="Fyzická osoba","příjmení","název")</f>
        <v>příjmení</v>
      </c>
      <c r="G28" s="101"/>
      <c r="H28" s="102"/>
      <c r="I28" s="16"/>
    </row>
    <row r="29" spans="1:15" ht="15.95" customHeight="1" thickTop="1" x14ac:dyDescent="0.25">
      <c r="A29" s="75"/>
      <c r="B29" s="76"/>
      <c r="C29" s="85" t="s">
        <v>122</v>
      </c>
      <c r="D29" s="86"/>
      <c r="E29" s="111" t="str">
        <f>IF(C29="právnická osoba",G28,IF(AND(D27="",G27="",D28="",G28=""),"Sem nepiš!",CONCATENATE(IF(D27="","",D27),IF(D27="",""," "),IF(D28="","",D28),IF(D28="",""," "),IF(G28="","",G28),IF(G27="","",", "),IF(G27="","",G27))))</f>
        <v>Sem nepiš!</v>
      </c>
      <c r="F29" s="112"/>
      <c r="G29" s="112"/>
      <c r="H29" s="113"/>
      <c r="I29" s="16"/>
    </row>
    <row r="30" spans="1:15" ht="15.95" customHeight="1" x14ac:dyDescent="0.25">
      <c r="A30" s="75"/>
      <c r="B30" s="76"/>
      <c r="C30" s="103" t="s">
        <v>115</v>
      </c>
      <c r="D30" s="30" t="s">
        <v>128</v>
      </c>
      <c r="E30" s="79" t="str">
        <f>IF($G$28="","",$G$28)</f>
        <v/>
      </c>
      <c r="F30" s="80"/>
      <c r="G30" s="80"/>
      <c r="H30" s="81"/>
      <c r="I30" s="16"/>
    </row>
    <row r="31" spans="1:15" ht="15.95" customHeight="1" x14ac:dyDescent="0.25">
      <c r="A31" s="75"/>
      <c r="B31" s="76"/>
      <c r="C31" s="104"/>
      <c r="D31" s="30" t="s">
        <v>120</v>
      </c>
      <c r="E31" s="79" t="str">
        <f>IF($E$30="","",IF(VLOOKUP($E$30,[1]Zástupci!$1:$1048576,1,FALSE)="","",VLOOKUP($E$30,[1]Zástupci!$1:$1048576,3,TRUE)))</f>
        <v/>
      </c>
      <c r="F31" s="80"/>
      <c r="G31" s="80"/>
      <c r="H31" s="81"/>
      <c r="I31" s="16"/>
    </row>
    <row r="32" spans="1:15" ht="15.95" customHeight="1" x14ac:dyDescent="0.25">
      <c r="A32" s="75"/>
      <c r="B32" s="76"/>
      <c r="C32" s="104"/>
      <c r="D32" s="21" t="s">
        <v>173</v>
      </c>
      <c r="E32" s="56" t="str">
        <f>IF($E$30="","",IF(VLOOKUP($E$30,[1]Zástupci!$1:$1048576,1,FALSE)="","",VLOOKUP($E$30,[1]Zástupci!$1:$1048576,4,TRUE)))</f>
        <v/>
      </c>
      <c r="F32" s="80" t="str">
        <f>IF($E$30="","",IF(VLOOKUP($E$30,[1]Zástupci!$1:$1048576,1,FALSE)="","",VLOOKUP($E$30,[1]Zástupci!$1:$1048576,5,TRUE)))</f>
        <v/>
      </c>
      <c r="G32" s="80"/>
      <c r="H32" s="81"/>
      <c r="I32" s="16"/>
    </row>
    <row r="33" spans="1:12" ht="15.95" customHeight="1" x14ac:dyDescent="0.25">
      <c r="A33" s="75"/>
      <c r="B33" s="76"/>
      <c r="C33" s="105"/>
      <c r="D33" s="30" t="s">
        <v>121</v>
      </c>
      <c r="E33" s="79" t="str">
        <f>IF($E$30="","Česká republika",IF(VLOOKUP($E$30,[1]Zástupci!$1:$1048576,1,FALSE)="","",VLOOKUP($E$30,[1]Zástupci!$1:$1048576,6,TRUE)))</f>
        <v>Česká republika</v>
      </c>
      <c r="F33" s="80"/>
      <c r="G33" s="80"/>
      <c r="H33" s="81"/>
      <c r="I33" s="16"/>
    </row>
    <row r="34" spans="1:12" ht="15.95" customHeight="1" x14ac:dyDescent="0.25">
      <c r="A34" s="75"/>
      <c r="B34" s="76"/>
      <c r="C34" s="106" t="s">
        <v>114</v>
      </c>
      <c r="D34" s="30" t="s">
        <v>120</v>
      </c>
      <c r="E34" s="79"/>
      <c r="F34" s="80"/>
      <c r="G34" s="80"/>
      <c r="H34" s="81"/>
      <c r="I34" s="16"/>
    </row>
    <row r="35" spans="1:12" ht="15.95" customHeight="1" x14ac:dyDescent="0.25">
      <c r="A35" s="75"/>
      <c r="B35" s="76"/>
      <c r="C35" s="107"/>
      <c r="D35" s="21" t="s">
        <v>173</v>
      </c>
      <c r="E35" s="56"/>
      <c r="F35" s="80"/>
      <c r="G35" s="80"/>
      <c r="H35" s="81"/>
      <c r="I35" s="16"/>
    </row>
    <row r="36" spans="1:12" ht="15.95" customHeight="1" thickBot="1" x14ac:dyDescent="0.3">
      <c r="A36" s="75"/>
      <c r="B36" s="76"/>
      <c r="C36" s="108"/>
      <c r="D36" s="30" t="s">
        <v>121</v>
      </c>
      <c r="E36" s="82" t="s">
        <v>113</v>
      </c>
      <c r="F36" s="83"/>
      <c r="G36" s="83"/>
      <c r="H36" s="84"/>
      <c r="I36" s="16"/>
    </row>
    <row r="37" spans="1:12" ht="15.95" customHeight="1" thickTop="1" x14ac:dyDescent="0.25">
      <c r="A37" s="75"/>
      <c r="B37" s="76"/>
      <c r="C37" s="33" t="str">
        <f>IF(C29="Fyzická osoba","datum narození","IČO")</f>
        <v>datum narození</v>
      </c>
      <c r="D37" s="90" t="str">
        <f>IF($E$30="","",IF(VLOOKUP($E$30,[1]Zástupci!$1:$1048576,1,FALSE)="","",VLOOKUP($E$30,[1]Zástupci!$1:$1048576,2,TRUE)))</f>
        <v/>
      </c>
      <c r="E37" s="91"/>
      <c r="F37" s="91"/>
      <c r="G37" s="91"/>
      <c r="H37" s="92"/>
      <c r="I37" s="16"/>
    </row>
    <row r="38" spans="1:12" ht="15.95" customHeight="1" x14ac:dyDescent="0.25">
      <c r="A38" s="75"/>
      <c r="B38" s="76"/>
      <c r="C38" s="33" t="s">
        <v>24</v>
      </c>
      <c r="D38" s="131"/>
      <c r="E38" s="132"/>
      <c r="F38" s="132"/>
      <c r="G38" s="132"/>
      <c r="H38" s="133"/>
      <c r="I38" s="16"/>
    </row>
    <row r="39" spans="1:12" ht="15.95" customHeight="1" x14ac:dyDescent="0.25">
      <c r="A39" s="75"/>
      <c r="B39" s="76"/>
      <c r="C39" s="33" t="s">
        <v>25</v>
      </c>
      <c r="D39" s="90"/>
      <c r="E39" s="91"/>
      <c r="F39" s="91"/>
      <c r="G39" s="91"/>
      <c r="H39" s="92"/>
      <c r="I39" s="16"/>
    </row>
    <row r="40" spans="1:12" ht="15.95" customHeight="1" x14ac:dyDescent="0.25">
      <c r="A40" s="75"/>
      <c r="B40" s="76"/>
      <c r="C40" s="33" t="s">
        <v>26</v>
      </c>
      <c r="D40" s="90"/>
      <c r="E40" s="91"/>
      <c r="F40" s="91"/>
      <c r="G40" s="91"/>
      <c r="H40" s="92"/>
      <c r="I40" s="16"/>
    </row>
    <row r="41" spans="1:12" ht="15.95" customHeight="1" x14ac:dyDescent="0.25">
      <c r="A41" s="75"/>
      <c r="B41" s="76"/>
      <c r="C41" s="33" t="s">
        <v>116</v>
      </c>
      <c r="D41" s="134"/>
      <c r="E41" s="135"/>
      <c r="F41" s="135"/>
      <c r="G41" s="135"/>
      <c r="H41" s="136"/>
      <c r="I41" s="16"/>
    </row>
    <row r="42" spans="1:12" ht="15.95" customHeight="1" thickBot="1" x14ac:dyDescent="0.3">
      <c r="A42" s="77"/>
      <c r="B42" s="78"/>
      <c r="C42" s="35" t="s">
        <v>80</v>
      </c>
      <c r="D42" s="137"/>
      <c r="E42" s="138"/>
      <c r="F42" s="138"/>
      <c r="G42" s="138"/>
      <c r="H42" s="139"/>
      <c r="I42" s="16"/>
    </row>
    <row r="43" spans="1:12" ht="15" customHeight="1" x14ac:dyDescent="0.25">
      <c r="A43" s="73" t="s">
        <v>185</v>
      </c>
      <c r="B43" s="74"/>
      <c r="C43" s="51" t="str">
        <f>IF(C45="Fyzická osoba","titul před jménem","")</f>
        <v>titul před jménem</v>
      </c>
      <c r="D43" s="109"/>
      <c r="E43" s="140"/>
      <c r="F43" s="31" t="str">
        <f>IF(C45="Fyzická osoba","titul za jm.","")</f>
        <v>titul za jm.</v>
      </c>
      <c r="G43" s="109"/>
      <c r="H43" s="110"/>
      <c r="I43" s="16"/>
      <c r="K43" s="6"/>
    </row>
    <row r="44" spans="1:12" ht="15.75" customHeight="1" thickBot="1" x14ac:dyDescent="0.3">
      <c r="A44" s="75"/>
      <c r="B44" s="76"/>
      <c r="C44" s="51" t="str">
        <f>IF(C45="Fyzická osoba","jméno","")</f>
        <v>jméno</v>
      </c>
      <c r="D44" s="99"/>
      <c r="E44" s="161"/>
      <c r="F44" s="32" t="str">
        <f>IF(C45="Fyzická osoba","příjmení","název")</f>
        <v>příjmení</v>
      </c>
      <c r="G44" s="101"/>
      <c r="H44" s="102"/>
      <c r="I44" s="16"/>
      <c r="K44" s="6"/>
    </row>
    <row r="45" spans="1:12" ht="16.5" customHeight="1" thickTop="1" x14ac:dyDescent="0.3">
      <c r="A45" s="75"/>
      <c r="B45" s="76"/>
      <c r="C45" s="85" t="s">
        <v>122</v>
      </c>
      <c r="D45" s="86"/>
      <c r="E45" s="111" t="str">
        <f>IF(C45="právnická osoba",G44,IF(AND(D43="",G43="",D44="",G44=""),"Sem nepiš!",CONCATENATE(IF(D43="","",D43),IF(D43="",""," "),IF(D44="","",D44),IF(D44="",""," "),IF(G44="","",G44),IF(G43="","",", "),IF(G43="","",G43))))</f>
        <v>Sem nepiš!</v>
      </c>
      <c r="F45" s="112"/>
      <c r="G45" s="112"/>
      <c r="H45" s="113"/>
      <c r="I45" s="16"/>
      <c r="K45" s="68" t="s">
        <v>290</v>
      </c>
      <c r="L45" s="69"/>
    </row>
    <row r="46" spans="1:12" ht="15.95" customHeight="1" x14ac:dyDescent="0.25">
      <c r="A46" s="75"/>
      <c r="B46" s="76"/>
      <c r="C46" s="168" t="s">
        <v>115</v>
      </c>
      <c r="D46" s="30" t="s">
        <v>120</v>
      </c>
      <c r="E46" s="79"/>
      <c r="F46" s="80"/>
      <c r="G46" s="80"/>
      <c r="H46" s="81"/>
      <c r="I46" s="16"/>
      <c r="K46" s="70" t="str">
        <f>HYPERLINK(CONCATENATE("https://isir.justice.cz/isir/ueu/vysledek_lustrace.do?ceuprob=x&amp;nazev_osoby=",G44,"&amp;aktualnost=AKTUALNI_I_UKONCENA"),"Vyhledat osobu v insolvenčním rejstříku")</f>
        <v>Vyhledat osobu v insolvenčním rejstříku</v>
      </c>
      <c r="L46" s="69"/>
    </row>
    <row r="47" spans="1:12" ht="15.95" customHeight="1" x14ac:dyDescent="0.25">
      <c r="A47" s="75"/>
      <c r="B47" s="76"/>
      <c r="C47" s="169"/>
      <c r="D47" s="21" t="s">
        <v>173</v>
      </c>
      <c r="E47" s="56"/>
      <c r="F47" s="80"/>
      <c r="G47" s="80"/>
      <c r="H47" s="81"/>
      <c r="I47" s="16"/>
      <c r="K47" s="71" t="s">
        <v>295</v>
      </c>
      <c r="L47" s="69" t="s">
        <v>296</v>
      </c>
    </row>
    <row r="48" spans="1:12" ht="15.95" customHeight="1" x14ac:dyDescent="0.25">
      <c r="A48" s="75"/>
      <c r="B48" s="76"/>
      <c r="C48" s="169"/>
      <c r="D48" s="30" t="s">
        <v>121</v>
      </c>
      <c r="E48" s="79" t="s">
        <v>113</v>
      </c>
      <c r="F48" s="80"/>
      <c r="G48" s="80"/>
      <c r="H48" s="81"/>
      <c r="I48" s="16"/>
      <c r="K48" s="71" t="s">
        <v>291</v>
      </c>
      <c r="L48" s="72"/>
    </row>
    <row r="49" spans="1:15" ht="15.95" customHeight="1" x14ac:dyDescent="0.25">
      <c r="A49" s="75"/>
      <c r="B49" s="76"/>
      <c r="C49" s="106" t="s">
        <v>114</v>
      </c>
      <c r="D49" s="30" t="s">
        <v>120</v>
      </c>
      <c r="E49" s="79"/>
      <c r="F49" s="80"/>
      <c r="G49" s="80"/>
      <c r="H49" s="81"/>
      <c r="I49" s="16"/>
      <c r="K49" s="71" t="s">
        <v>292</v>
      </c>
      <c r="L49" s="72"/>
    </row>
    <row r="50" spans="1:15" ht="15.95" customHeight="1" x14ac:dyDescent="0.25">
      <c r="A50" s="75"/>
      <c r="B50" s="76"/>
      <c r="C50" s="170"/>
      <c r="D50" s="21" t="s">
        <v>173</v>
      </c>
      <c r="E50" s="56"/>
      <c r="F50" s="80"/>
      <c r="G50" s="80"/>
      <c r="H50" s="81"/>
      <c r="I50" s="16"/>
      <c r="K50" s="71" t="s">
        <v>293</v>
      </c>
      <c r="L50" s="72" t="s">
        <v>294</v>
      </c>
    </row>
    <row r="51" spans="1:15" ht="15.95" customHeight="1" thickBot="1" x14ac:dyDescent="0.3">
      <c r="A51" s="75"/>
      <c r="B51" s="76"/>
      <c r="C51" s="171"/>
      <c r="D51" s="30" t="s">
        <v>121</v>
      </c>
      <c r="E51" s="82" t="s">
        <v>113</v>
      </c>
      <c r="F51" s="83"/>
      <c r="G51" s="83"/>
      <c r="H51" s="84"/>
      <c r="I51" s="16"/>
    </row>
    <row r="52" spans="1:15" ht="15.95" customHeight="1" thickTop="1" x14ac:dyDescent="0.25">
      <c r="A52" s="75"/>
      <c r="B52" s="76"/>
      <c r="C52" s="51" t="str">
        <f>IF(C45="Fyzická osoba","datum narození","IČO")</f>
        <v>datum narození</v>
      </c>
      <c r="D52" s="90"/>
      <c r="E52" s="91"/>
      <c r="F52" s="91"/>
      <c r="G52" s="91"/>
      <c r="H52" s="92"/>
      <c r="I52" s="16"/>
      <c r="K52" s="6"/>
    </row>
    <row r="53" spans="1:15" ht="15.95" customHeight="1" x14ac:dyDescent="0.25">
      <c r="A53" s="75"/>
      <c r="B53" s="76"/>
      <c r="C53" s="51" t="s">
        <v>24</v>
      </c>
      <c r="D53" s="131"/>
      <c r="E53" s="132"/>
      <c r="F53" s="132"/>
      <c r="G53" s="132"/>
      <c r="H53" s="133"/>
      <c r="I53" s="16"/>
      <c r="K53" s="6"/>
      <c r="O53" s="1"/>
    </row>
    <row r="54" spans="1:15" ht="15.95" customHeight="1" x14ac:dyDescent="0.25">
      <c r="A54" s="75"/>
      <c r="B54" s="76"/>
      <c r="C54" s="51" t="s">
        <v>25</v>
      </c>
      <c r="D54" s="96"/>
      <c r="E54" s="97"/>
      <c r="F54" s="97"/>
      <c r="G54" s="97"/>
      <c r="H54" s="98"/>
      <c r="I54" s="16"/>
    </row>
    <row r="55" spans="1:15" ht="15.95" customHeight="1" thickBot="1" x14ac:dyDescent="0.3">
      <c r="A55" s="75"/>
      <c r="B55" s="76"/>
      <c r="C55" s="35" t="s">
        <v>26</v>
      </c>
      <c r="D55" s="93"/>
      <c r="E55" s="94"/>
      <c r="F55" s="94"/>
      <c r="G55" s="94"/>
      <c r="H55" s="95"/>
      <c r="I55" s="16"/>
    </row>
    <row r="56" spans="1:15" x14ac:dyDescent="0.25">
      <c r="A56" s="73" t="s">
        <v>186</v>
      </c>
      <c r="B56" s="74"/>
      <c r="C56" s="34" t="str">
        <f>IF(C58="Fyzická osoba","titul před jménem","")</f>
        <v>titul před jménem</v>
      </c>
      <c r="D56" s="109"/>
      <c r="E56" s="140"/>
      <c r="F56" s="31" t="str">
        <f>IF(C58="Fyzická osoba","titul za jm.","")</f>
        <v>titul za jm.</v>
      </c>
      <c r="G56" s="109"/>
      <c r="H56" s="110"/>
      <c r="I56" s="16"/>
    </row>
    <row r="57" spans="1:15" ht="15.95" customHeight="1" thickBot="1" x14ac:dyDescent="0.3">
      <c r="A57" s="75"/>
      <c r="B57" s="76"/>
      <c r="C57" s="51" t="str">
        <f>IF(C58="Fyzická osoba","jméno","")</f>
        <v>jméno</v>
      </c>
      <c r="D57" s="99"/>
      <c r="E57" s="100"/>
      <c r="F57" s="32" t="str">
        <f>IF(C58="Fyzická osoba","příjmení","název")</f>
        <v>příjmení</v>
      </c>
      <c r="G57" s="101"/>
      <c r="H57" s="102"/>
      <c r="I57" s="16"/>
    </row>
    <row r="58" spans="1:15" ht="15.95" customHeight="1" thickTop="1" x14ac:dyDescent="0.25">
      <c r="A58" s="75"/>
      <c r="B58" s="76"/>
      <c r="C58" s="85" t="s">
        <v>122</v>
      </c>
      <c r="D58" s="86"/>
      <c r="E58" s="111" t="str">
        <f>IF(C58="právnická osoba",G57,IF(AND(D56="",G56="",D57="",G57=""),"Sem nepiš!",CONCATENATE(IF(D56="","",D56),IF(D56="",""," "),IF(D57="","",D57),IF(D57="",""," "),IF(G57="","",G57),IF(G56="","",", "),IF(G56="","",G56))))</f>
        <v>Sem nepiš!</v>
      </c>
      <c r="F58" s="112"/>
      <c r="G58" s="112"/>
      <c r="H58" s="113"/>
      <c r="I58" s="16"/>
    </row>
    <row r="59" spans="1:15" ht="15.95" customHeight="1" x14ac:dyDescent="0.25">
      <c r="A59" s="75"/>
      <c r="B59" s="76"/>
      <c r="C59" s="103" t="s">
        <v>115</v>
      </c>
      <c r="D59" s="30" t="s">
        <v>128</v>
      </c>
      <c r="E59" s="79" t="str">
        <f>IF($G$57="","",$G$57)</f>
        <v/>
      </c>
      <c r="F59" s="80"/>
      <c r="G59" s="80"/>
      <c r="H59" s="81"/>
      <c r="I59" s="16"/>
    </row>
    <row r="60" spans="1:15" ht="15.95" customHeight="1" x14ac:dyDescent="0.25">
      <c r="A60" s="75"/>
      <c r="B60" s="76"/>
      <c r="C60" s="104"/>
      <c r="D60" s="30" t="s">
        <v>120</v>
      </c>
      <c r="E60" s="79" t="str">
        <f>IF($E$59="","",IF(VLOOKUP($E$59,[1]Zástupci!$1:$1048576,1,FALSE)="","",VLOOKUP($E$59,[1]Zástupci!$1:$1048576,3,TRUE)))</f>
        <v/>
      </c>
      <c r="F60" s="80"/>
      <c r="G60" s="80"/>
      <c r="H60" s="81"/>
      <c r="I60" s="16"/>
    </row>
    <row r="61" spans="1:15" ht="15.95" customHeight="1" x14ac:dyDescent="0.25">
      <c r="A61" s="75"/>
      <c r="B61" s="76"/>
      <c r="C61" s="104"/>
      <c r="D61" s="21" t="s">
        <v>173</v>
      </c>
      <c r="E61" s="56" t="str">
        <f>IF($E$59="","",IF(VLOOKUP($E$59,[1]Zástupci!$1:$1048576,1,FALSE)="","",VLOOKUP($E$59,[1]Zástupci!$1:$1048576,4,TRUE)))</f>
        <v/>
      </c>
      <c r="F61" s="80" t="str">
        <f>IF($E$59="","",IF(VLOOKUP($E$59,[1]Zástupci!$1:$1048576,1,FALSE)="","",VLOOKUP($E$59,[1]Zástupci!$1:$1048576,5,TRUE)))</f>
        <v/>
      </c>
      <c r="G61" s="80"/>
      <c r="H61" s="81"/>
      <c r="I61" s="16"/>
    </row>
    <row r="62" spans="1:15" ht="15.95" customHeight="1" x14ac:dyDescent="0.25">
      <c r="A62" s="75"/>
      <c r="B62" s="76"/>
      <c r="C62" s="105"/>
      <c r="D62" s="30" t="s">
        <v>121</v>
      </c>
      <c r="E62" s="79" t="str">
        <f>IF($E$59="","Česká republika",IF(VLOOKUP($E$59,[1]Zástupci!$1:$1048576,1,FALSE)="","",VLOOKUP($E$59,[1]Zástupci!$1:$1048576,6,TRUE)))</f>
        <v>Česká republika</v>
      </c>
      <c r="F62" s="80"/>
      <c r="G62" s="80"/>
      <c r="H62" s="81"/>
      <c r="I62" s="16"/>
    </row>
    <row r="63" spans="1:15" ht="15.95" customHeight="1" x14ac:dyDescent="0.25">
      <c r="A63" s="75"/>
      <c r="B63" s="76"/>
      <c r="C63" s="106" t="s">
        <v>114</v>
      </c>
      <c r="D63" s="30" t="s">
        <v>120</v>
      </c>
      <c r="E63" s="79"/>
      <c r="F63" s="80"/>
      <c r="G63" s="80"/>
      <c r="H63" s="81"/>
      <c r="I63" s="16"/>
    </row>
    <row r="64" spans="1:15" ht="15.95" customHeight="1" x14ac:dyDescent="0.25">
      <c r="A64" s="75"/>
      <c r="B64" s="76"/>
      <c r="C64" s="107"/>
      <c r="D64" s="21" t="s">
        <v>173</v>
      </c>
      <c r="E64" s="56"/>
      <c r="F64" s="80"/>
      <c r="G64" s="80"/>
      <c r="H64" s="81"/>
      <c r="I64" s="16"/>
    </row>
    <row r="65" spans="1:12" ht="15.95" customHeight="1" thickBot="1" x14ac:dyDescent="0.3">
      <c r="A65" s="75"/>
      <c r="B65" s="76"/>
      <c r="C65" s="108"/>
      <c r="D65" s="30" t="s">
        <v>121</v>
      </c>
      <c r="E65" s="82" t="s">
        <v>113</v>
      </c>
      <c r="F65" s="83"/>
      <c r="G65" s="83"/>
      <c r="H65" s="84"/>
      <c r="I65" s="16"/>
    </row>
    <row r="66" spans="1:12" ht="15.95" customHeight="1" thickTop="1" x14ac:dyDescent="0.25">
      <c r="A66" s="75"/>
      <c r="B66" s="76"/>
      <c r="C66" s="51" t="str">
        <f>IF(C58="Fyzická osoba","datum narození","IČO")</f>
        <v>datum narození</v>
      </c>
      <c r="D66" s="90" t="str">
        <f>IF($E$59="","",IF(VLOOKUP($E$59,[1]Zástupci!$1:$1048576,1,FALSE)="","",VLOOKUP($E$59,[1]Zástupci!$1:$1048576,2,TRUE)))</f>
        <v/>
      </c>
      <c r="E66" s="91"/>
      <c r="F66" s="91"/>
      <c r="G66" s="91"/>
      <c r="H66" s="92"/>
      <c r="I66" s="16"/>
    </row>
    <row r="67" spans="1:12" ht="15.95" customHeight="1" x14ac:dyDescent="0.25">
      <c r="A67" s="75"/>
      <c r="B67" s="76"/>
      <c r="C67" s="51" t="s">
        <v>24</v>
      </c>
      <c r="D67" s="131"/>
      <c r="E67" s="132"/>
      <c r="F67" s="132"/>
      <c r="G67" s="132"/>
      <c r="H67" s="133"/>
      <c r="I67" s="16"/>
    </row>
    <row r="68" spans="1:12" ht="15.95" customHeight="1" x14ac:dyDescent="0.25">
      <c r="A68" s="75"/>
      <c r="B68" s="76"/>
      <c r="C68" s="51" t="s">
        <v>25</v>
      </c>
      <c r="D68" s="90"/>
      <c r="E68" s="91"/>
      <c r="F68" s="91"/>
      <c r="G68" s="91"/>
      <c r="H68" s="92"/>
      <c r="I68" s="16"/>
    </row>
    <row r="69" spans="1:12" ht="15.95" customHeight="1" x14ac:dyDescent="0.25">
      <c r="A69" s="75"/>
      <c r="B69" s="76"/>
      <c r="C69" s="51" t="s">
        <v>26</v>
      </c>
      <c r="D69" s="90"/>
      <c r="E69" s="91"/>
      <c r="F69" s="91"/>
      <c r="G69" s="91"/>
      <c r="H69" s="92"/>
      <c r="I69" s="16"/>
    </row>
    <row r="70" spans="1:12" ht="15.95" customHeight="1" x14ac:dyDescent="0.25">
      <c r="A70" s="75"/>
      <c r="B70" s="76"/>
      <c r="C70" s="51" t="s">
        <v>116</v>
      </c>
      <c r="D70" s="134"/>
      <c r="E70" s="135"/>
      <c r="F70" s="135"/>
      <c r="G70" s="135"/>
      <c r="H70" s="136"/>
      <c r="I70" s="16"/>
    </row>
    <row r="71" spans="1:12" ht="15.95" customHeight="1" thickBot="1" x14ac:dyDescent="0.3">
      <c r="A71" s="77"/>
      <c r="B71" s="78"/>
      <c r="C71" s="35" t="s">
        <v>80</v>
      </c>
      <c r="D71" s="137"/>
      <c r="E71" s="138"/>
      <c r="F71" s="138"/>
      <c r="G71" s="138"/>
      <c r="H71" s="139"/>
      <c r="I71" s="16"/>
    </row>
    <row r="72" spans="1:12" ht="32.25" customHeight="1" thickTop="1" x14ac:dyDescent="0.25">
      <c r="A72" s="73" t="s">
        <v>183</v>
      </c>
      <c r="B72" s="74"/>
      <c r="C72" s="114" t="s">
        <v>123</v>
      </c>
      <c r="D72" s="115" t="s">
        <v>34</v>
      </c>
      <c r="E72" s="116" t="s">
        <v>200</v>
      </c>
      <c r="F72" s="117"/>
      <c r="G72" s="117"/>
      <c r="H72" s="118"/>
      <c r="I72" s="16"/>
    </row>
    <row r="73" spans="1:12" ht="13.5" customHeight="1" x14ac:dyDescent="0.25">
      <c r="A73" s="75"/>
      <c r="B73" s="76"/>
      <c r="C73" s="119" t="s">
        <v>27</v>
      </c>
      <c r="D73" s="21" t="s">
        <v>175</v>
      </c>
      <c r="E73" s="122" t="e">
        <f>IF(ISNUMBER(FIND("KI",$B$1)),IF(VLOOKUP($E$72,[2]List1!$1:$1048576,13,TRUE)="","",VLOOKUP($E$72,[2]List1!$1:$1048576,13,TRUE)),IF(ISNUMBER(FIND("PS",$B$1)),IF(VLOOKUP($E$72,[3]List1!$1:$1048576,13,TRUE)="","",VLOOKUP($E$72,[3]List1!$1:$1048576,13,TRUE)),IF(ISNUMBER(FIND("SU",$B$1)),IF(VLOOKUP($E$72,[4]List1!$1:$1048576,13,TRUE)="","",VLOOKUP($E$72,[4]List1!$1:$1048576,13,TRUE)),IF(ISNUMBER(FIND("SM",$B$1)),IF(VLOOKUP($E$72,[5]List1!$1:$1048576,13,TRUE)="","",VLOOKUP($E$72,[5]List1!$1:$1048576,13,TRUE)),IF(ISNUMBER(FIND("ST",$B$1)),IF(VLOOKUP($E$72,[6]List1!$1:$1048576,13,TRUE)="","",VLOOKUP($E$72,[6]List1!$1:$1048576,13,TRUE)),IF(ISNUMBER(FIND("RI",$B$1)),IF(VLOOKUP($E$72,[7]List1!$1:$1048576,13,TRUE)="","",VLOOKUP($E$72,[7]List1!$1:$1048576,13,TRUE)),IF(VLOOKUP($E$72,[1]List1!$1:$1048576,13,TRUE)="","",VLOOKUP($E$72,[1]List1!$1:$1048576,13,TRUE))))))))</f>
        <v>#N/A</v>
      </c>
      <c r="F73" s="123"/>
      <c r="G73" s="123"/>
      <c r="H73" s="124"/>
      <c r="I73" s="16"/>
    </row>
    <row r="74" spans="1:12" ht="15.75" customHeight="1" x14ac:dyDescent="0.25">
      <c r="A74" s="75"/>
      <c r="B74" s="76"/>
      <c r="C74" s="120"/>
      <c r="D74" s="21" t="s">
        <v>174</v>
      </c>
      <c r="E74" s="122" t="e">
        <f>IF(ISNUMBER(FIND("KI",$B$1)),IF(VLOOKUP($E$72,[2]List1!$1:$1048576,14,TRUE)="","",VLOOKUP($E$72,[2]List1!$1:$1048576,14,TRUE)),IF(ISNUMBER(FIND("PS",$B$1)),IF(VLOOKUP($E$72,[3]List1!$1:$1048576,14,TRUE)="","",VLOOKUP($E$72,[3]List1!$1:$1048576,14,TRUE)),IF(ISNUMBER(FIND("SU",$B$1)),IF(VLOOKUP($E$72,[4]List1!$1:$1048576,14,TRUE)="","",VLOOKUP($E$72,[4]List1!$1:$1048576,14,TRUE)),IF(ISNUMBER(FIND("SM",$B$1)),IF(VLOOKUP($E$72,[5]List1!$1:$1048576,14,TRUE)="","",VLOOKUP($E$72,[5]List1!$1:$1048576,14,TRUE)),IF(ISNUMBER(FIND("ST",$B$1)),IF(VLOOKUP($E$72,[6]List1!$1:$1048576,14,TRUE)="","",VLOOKUP($E$72,[6]List1!$1:$1048576,14,TRUE)),IF(ISNUMBER(FIND("RI",$B$1)),IF(VLOOKUP($E$72,[7]List1!$1:$1048576,14,TRUE)="","",VLOOKUP($E$72,[7]List1!$1:$1048576,14,TRUE)),IF(VLOOKUP($E$72,[1]List1!$1:$1048576,14,TRUE)="","",VLOOKUP($E$72,[1]List1!$1:$1048576,14,TRUE))))))))</f>
        <v>#N/A</v>
      </c>
      <c r="F74" s="123"/>
      <c r="G74" s="123"/>
      <c r="H74" s="124"/>
      <c r="I74" s="16"/>
    </row>
    <row r="75" spans="1:12" ht="15.95" customHeight="1" x14ac:dyDescent="0.3">
      <c r="A75" s="75"/>
      <c r="B75" s="76"/>
      <c r="C75" s="120"/>
      <c r="D75" s="21" t="s">
        <v>120</v>
      </c>
      <c r="E75" s="125" t="e">
        <f>IF(ISNUMBER(FIND("KI",$B$1)),IF(VLOOKUP($E$72,[2]List1!$1:$1048576,3,TRUE)="","",VLOOKUP($E$72,[2]List1!$1:$1048576,3,TRUE)),IF(ISNUMBER(FIND("PS",$B$1)),IF(VLOOKUP($E$72,[3]List1!$1:$1048576,3,TRUE)="","",VLOOKUP($E$72,[3]List1!$1:$1048576,3,TRUE)),IF(ISNUMBER(FIND("SU",$B$1)),IF(VLOOKUP($E$72,[4]List1!$1:$1048576,3,TRUE)="","",VLOOKUP($E$72,[4]List1!$1:$1048576,3,TRUE)),IF(ISNUMBER(FIND("SM",$B$1)),IF(VLOOKUP($E$72,[5]List1!$1:$1048576,3,TRUE)="","",VLOOKUP($E$72,[5]List1!$1:$1048576,3,TRUE)),IF(ISNUMBER(FIND("ST",$B$1)),IF(VLOOKUP($E$72,[6]List1!$1:$1048576,3,TRUE)="","",VLOOKUP($E$72,[6]List1!$1:$1048576,3,TRUE)),IF(ISNUMBER(FIND("RI",$B$1)),IF(VLOOKUP($E$72,[7]List1!$1:$1048576,3,TRUE)="","",VLOOKUP($E$72,[7]List1!$1:$1048576,3,TRUE)),IF(VLOOKUP($E$72,[1]List1!$1:$1048576,3,TRUE)="","",VLOOKUP($E$72,[1]List1!$1:$1048576,3,TRUE))))))))</f>
        <v>#N/A</v>
      </c>
      <c r="F75" s="97"/>
      <c r="G75" s="97"/>
      <c r="H75" s="98"/>
      <c r="I75" s="16"/>
      <c r="K75" s="68" t="s">
        <v>290</v>
      </c>
      <c r="L75" s="69"/>
    </row>
    <row r="76" spans="1:12" ht="15.95" customHeight="1" x14ac:dyDescent="0.25">
      <c r="A76" s="75"/>
      <c r="B76" s="76"/>
      <c r="C76" s="120"/>
      <c r="D76" s="21" t="s">
        <v>173</v>
      </c>
      <c r="E76" s="52" t="e">
        <f>IF(ISNUMBER(FIND("KI",$B$1)),IF(VLOOKUP($E$72,[2]List1!$1:$1048576,4,TRUE)="","",VLOOKUP($E$72,[2]List1!$1:$1048576,4,TRUE)),IF(ISNUMBER(FIND("PS",$B$1)),IF(VLOOKUP($E$72,[3]List1!$1:$1048576,4,TRUE)="","",VLOOKUP($E$72,[3]List1!$1:$1048576,4,TRUE)),IF(ISNUMBER(FIND("SU",$B$1)),IF(VLOOKUP($E$72,[4]List1!$1:$1048576,4,TRUE)="","",VLOOKUP($E$72,[4]List1!$1:$1048576,4,TRUE)),IF(ISNUMBER(FIND("SM",$B$1)),IF(VLOOKUP($E$72,[5]List1!$1:$1048576,4,TRUE)="","",VLOOKUP($E$72,[5]List1!$1:$1048576,4,TRUE)),IF(ISNUMBER(FIND("ST",$B$1)),IF(VLOOKUP($E$72,[6]List1!$1:$1048576,4,TRUE)="","",VLOOKUP($E$72,[6]List1!$1:$1048576,4,TRUE)),IF(ISNUMBER(FIND("RI",$B$1)),IF(VLOOKUP($E$72,[7]List1!$1:$1048576,4,TRUE)="","",VLOOKUP($E$72,[7]List1!$1:$1048576,4,TRUE)),IF(VLOOKUP($E$72,[1]List1!$1:$1048576,4,TRUE)="","",VLOOKUP($E$72,[1]List1!$1:$1048576,4,TRUE))))))))</f>
        <v>#N/A</v>
      </c>
      <c r="F76" s="80" t="e">
        <f>IF(ISNUMBER(FIND("KI",$B$1)),IF(VLOOKUP($E$72,[2]List1!$1:$1048576,5,TRUE)="","",VLOOKUP($E$72,[2]List1!$1:$1048576,5,TRUE)),IF(ISNUMBER(FIND("PS",$B$1)),IF(VLOOKUP($E$72,[3]List1!$1:$1048576,5,TRUE)="","",VLOOKUP($E$72,[3]List1!$1:$1048576,5,TRUE)),IF(ISNUMBER(FIND("SU",$B$1)),IF(VLOOKUP($E$72,[4]List1!$1:$1048576,5,TRUE)="","",VLOOKUP($E$72,[4]List1!$1:$1048576,5,TRUE)),IF(ISNUMBER(FIND("SM",$B$1)),IF(VLOOKUP($E$72,[5]List1!$1:$1048576,5,TRUE)="","",VLOOKUP($E$72,[5]List1!$1:$1048576,5,TRUE)),IF(ISNUMBER(FIND("ST",$B$1)),IF(VLOOKUP($E$72,[6]List1!$1:$1048576,5,TRUE)="","",VLOOKUP($E$72,[6]List1!$1:$1048576,5,TRUE)),IF(ISNUMBER(FIND("RI",$B$1)),IF(VLOOKUP($E$72,[7]List1!$1:$1048576,5,TRUE)="","",VLOOKUP($E$72,[7]List1!$1:$1048576,5,TRUE)),IF(VLOOKUP($E$72,[1]List1!$1:$1048576,5,TRUE)="","",VLOOKUP($E$72,[1]List1!$1:$1048576,5,TRUE))))))))</f>
        <v>#N/A</v>
      </c>
      <c r="G76" s="80"/>
      <c r="H76" s="81"/>
      <c r="K76" s="70" t="str">
        <f>HYPERLINK(CONCATENATE("https://isir.justice.cz/isir/ueu/vysledek_lustrace.do?ceuprob=x&amp;nazev_osoby=",E72,"&amp;aktualnost=AKTUALNI_I_UKONCENA"),"Vyhledat osobu v insolvenčním rejstříku")</f>
        <v>Vyhledat osobu v insolvenčním rejstříku</v>
      </c>
      <c r="L76" s="69"/>
    </row>
    <row r="77" spans="1:12" ht="15.95" customHeight="1" x14ac:dyDescent="0.25">
      <c r="A77" s="75"/>
      <c r="B77" s="76"/>
      <c r="C77" s="121"/>
      <c r="D77" s="21" t="s">
        <v>121</v>
      </c>
      <c r="E77" s="122" t="e">
        <f>IF(ISNUMBER(FIND("KI",$B$1)),IF(VLOOKUP($E$72,[2]List1!$1:$1048576,6,TRUE)="","",VLOOKUP($E$72,[2]List1!$1:$1048576,6,TRUE)),IF(ISNUMBER(FIND("PS",$B$1)),IF(VLOOKUP($E$72,[3]List1!$1:$1048576,6,TRUE)="","",VLOOKUP($E$72,[3]List1!$1:$1048576,6,TRUE)),IF(ISNUMBER(FIND("SU",$B$1)),IF(VLOOKUP($E$72,[4]List1!$1:$1048576,6,TRUE)="","",VLOOKUP($E$72,[4]List1!$1:$1048576,6,TRUE)),IF(ISNUMBER(FIND("SM",$B$1)),IF(VLOOKUP($E$72,[5]List1!$1:$1048576,6,TRUE)="","",VLOOKUP($E$72,[5]List1!$1:$1048576,6,TRUE)),IF(ISNUMBER(FIND("ST",$B$1)),IF(VLOOKUP($E$72,[6]List1!$1:$1048576,6,TRUE)="","",VLOOKUP($E$72,[6]List1!$1:$1048576,6,TRUE)),IF(ISNUMBER(FIND("RI",$B$1)),IF(VLOOKUP($E$72,[7]List1!$1:$1048576,6,TRUE)="","",VLOOKUP($E$72,[7]List1!$1:$1048576,6,TRUE)),IF(VLOOKUP($E$72,[1]List1!$1:$1048576,6,TRUE)="","",VLOOKUP($E$72,[1]List1!$1:$1048576,6,TRUE))))))))</f>
        <v>#N/A</v>
      </c>
      <c r="F77" s="123"/>
      <c r="G77" s="123"/>
      <c r="H77" s="124"/>
      <c r="I77" s="16"/>
      <c r="K77" s="71" t="s">
        <v>295</v>
      </c>
      <c r="L77" s="69" t="s">
        <v>296</v>
      </c>
    </row>
    <row r="78" spans="1:12" ht="15.95" customHeight="1" x14ac:dyDescent="0.25">
      <c r="A78" s="75"/>
      <c r="B78" s="76"/>
      <c r="C78" s="126" t="s">
        <v>119</v>
      </c>
      <c r="D78" s="127"/>
      <c r="E78" s="122" t="e">
        <f>IF(ISNUMBER(FIND("KI",$B$1)),IF(VLOOKUP($E$72,[2]List1!$1:$1048576,2,TRUE)="","",VLOOKUP($E$72,[2]List1!$1:$1048576,2,TRUE)),IF(ISNUMBER(FIND("PS",$B$1)),IF(VLOOKUP($E$72,[3]List1!$1:$1048576,2,TRUE)="","",VLOOKUP($E$72,[3]List1!$1:$1048576,2,TRUE)),IF(ISNUMBER(FIND("SU",$B$1)),IF(VLOOKUP($E$72,[4]List1!$1:$1048576,2,TRUE)="","",VLOOKUP($E$72,[4]List1!$1:$1048576,2,TRUE)),IF(ISNUMBER(FIND("SM",$B$1)),IF(VLOOKUP($E$72,[5]List1!$1:$1048576,2,TRUE)="","",VLOOKUP($E$72,[5]List1!$1:$1048576,2,TRUE)),IF(ISNUMBER(FIND("ST",$B$1)),IF(VLOOKUP($E$72,[6]List1!$1:$1048576,2,TRUE)="","",VLOOKUP($E$72,[6]List1!$1:$1048576,2,TRUE)),IF(ISNUMBER(FIND("RI",$B$1)),IF(VLOOKUP($E$72,[7]List1!$1:$1048576,2,TRUE)="","",VLOOKUP($E$72,[7]List1!$1:$1048576,2,TRUE)),IF(VLOOKUP($E$72,[1]List1!$1:$1048576,2,TRUE)="","",VLOOKUP($E$72,[1]List1!$1:$1048576,2,TRUE))))))))</f>
        <v>#N/A</v>
      </c>
      <c r="F78" s="123"/>
      <c r="G78" s="123"/>
      <c r="H78" s="124"/>
      <c r="I78" s="16"/>
      <c r="K78" s="71" t="s">
        <v>291</v>
      </c>
      <c r="L78" s="72"/>
    </row>
    <row r="79" spans="1:12" ht="15.95" customHeight="1" x14ac:dyDescent="0.25">
      <c r="A79" s="75"/>
      <c r="B79" s="76"/>
      <c r="C79" s="119" t="s">
        <v>124</v>
      </c>
      <c r="D79" s="21" t="s">
        <v>123</v>
      </c>
      <c r="E79" s="122" t="e">
        <f>IF(ISNUMBER(FIND("KI",$B$1)),IF(VLOOKUP($E$72,[2]List1!$1:$1048576,7,TRUE)="","",VLOOKUP($E$72,[2]List1!$1:$1048576,7,TRUE)),IF(ISNUMBER(FIND("PS",$B$1)),IF(VLOOKUP($E$72,[3]List1!$1:$1048576,7,TRUE)="","",VLOOKUP($E$72,[3]List1!$1:$1048576,7,TRUE)),IF(ISNUMBER(FIND("SU",$B$1)),IF(VLOOKUP($E$72,[4]List1!$1:$1048576,7,TRUE)="","",VLOOKUP($E$72,[4]List1!$1:$1048576,7,TRUE)),IF(ISNUMBER(FIND("SM",$B$1)),IF(VLOOKUP($E$72,[5]List1!$1:$1048576,7,TRUE)="","",VLOOKUP($E$72,[5]List1!$1:$1048576,7,TRUE)),IF(ISNUMBER(FIND("ST",$B$1)),IF(VLOOKUP($E$72,[6]List1!$1:$1048576,7,TRUE)="","",VLOOKUP($E$72,[6]List1!$1:$1048576,7,TRUE)),IF(ISNUMBER(FIND("RI",$B$1)),IF(VLOOKUP($E$72,[7]List1!$1:$1048576,7,TRUE)="","",VLOOKUP($E$72,[7]List1!$1:$1048576,7,TRUE)),IF(VLOOKUP($E$72,[1]List1!$1:$1048576,7,TRUE)="","",VLOOKUP($E$72,[1]List1!$1:$1048576,7,TRUE))))))))</f>
        <v>#N/A</v>
      </c>
      <c r="F79" s="123"/>
      <c r="G79" s="123"/>
      <c r="H79" s="124"/>
      <c r="I79" s="16"/>
      <c r="K79" s="71" t="s">
        <v>292</v>
      </c>
      <c r="L79" s="72"/>
    </row>
    <row r="80" spans="1:12" ht="15.95" customHeight="1" x14ac:dyDescent="0.25">
      <c r="A80" s="75"/>
      <c r="B80" s="76"/>
      <c r="C80" s="120"/>
      <c r="D80" s="21" t="s">
        <v>120</v>
      </c>
      <c r="E80" s="122" t="e">
        <f>IF(ISNUMBER(FIND("KI",$B$1)),IF(VLOOKUP($E$72,[2]List1!$1:$1048576,8,TRUE)="","",VLOOKUP($E$72,[2]List1!$1:$1048576,8,TRUE)),IF(ISNUMBER(FIND("PS",$B$1)),IF(VLOOKUP($E$72,[3]List1!$1:$1048576,8,TRUE)="","",VLOOKUP($E$72,[3]List1!$1:$1048576,8,TRUE)),IF(ISNUMBER(FIND("SU",$B$1)),IF(VLOOKUP($E$72,[4]List1!$1:$1048576,8,TRUE)="","",VLOOKUP($E$72,[4]List1!$1:$1048576,8,TRUE)),IF(ISNUMBER(FIND("SM",$B$1)),IF(VLOOKUP($E$72,[5]List1!$1:$1048576,8,TRUE)="","",VLOOKUP($E$72,[5]List1!$1:$1048576,8,TRUE)),IF(ISNUMBER(FIND("ST",$B$1)),IF(VLOOKUP($E$72,[6]List1!$1:$1048576,8,TRUE)="","",VLOOKUP($E$72,[6]List1!$1:$1048576,8,TRUE)),IF(ISNUMBER(FIND("RI",$B$1)),IF(VLOOKUP($E$72,[7]List1!$1:$1048576,8,TRUE)="","",VLOOKUP($E$72,[7]List1!$1:$1048576,8,TRUE)),IF(VLOOKUP($E$72,[1]List1!$1:$1048576,8,TRUE)="","",VLOOKUP($E$72,[1]List1!$1:$1048576,8,TRUE))))))))</f>
        <v>#N/A</v>
      </c>
      <c r="F80" s="123"/>
      <c r="G80" s="123"/>
      <c r="H80" s="124"/>
      <c r="I80" s="16"/>
      <c r="K80" s="71" t="s">
        <v>293</v>
      </c>
      <c r="L80" s="72" t="s">
        <v>294</v>
      </c>
    </row>
    <row r="81" spans="1:9" ht="15.95" customHeight="1" x14ac:dyDescent="0.25">
      <c r="A81" s="75"/>
      <c r="B81" s="76"/>
      <c r="C81" s="120"/>
      <c r="D81" s="21" t="s">
        <v>173</v>
      </c>
      <c r="E81" s="57" t="e">
        <f>IF(ISNUMBER(FIND("KI",$B$1)),IF(VLOOKUP($E$72,[2]List1!$1:$1048576,9,TRUE)="","",VLOOKUP($E$72,[2]List1!$1:$1048576,9,TRUE)),IF(ISNUMBER(FIND("PS",$B$1)),IF(VLOOKUP($E$72,[3]List1!$1:$1048576,9,TRUE)="","",VLOOKUP($E$72,[3]List1!$1:$1048576,9,TRUE)),IF(ISNUMBER(FIND("SU",$B$1)),IF(VLOOKUP($E$72,[4]List1!$1:$1048576,9,TRUE)="","",VLOOKUP($E$72,[4]List1!$1:$1048576,9,TRUE)),IF(ISNUMBER(FIND("SM",$B$1)),IF(VLOOKUP($E$72,[5]List1!$1:$1048576,9,TRUE)="","",VLOOKUP($E$72,[5]List1!$1:$1048576,9,TRUE)),IF(ISNUMBER(FIND("ST",$B$1)),IF(VLOOKUP($E$72,[6]List1!$1:$1048576,9,TRUE)="","",VLOOKUP($E$72,[6]List1!$1:$1048576,9,TRUE)),IF(ISNUMBER(FIND("RI",$B$1)),IF(VLOOKUP($E$72,[7]List1!$1:$1048576,9,TRUE)="","",VLOOKUP($E$72,[7]List1!$1:$1048576,9,TRUE)),IF(VLOOKUP($E$72,[1]List1!$1:$1048576,9,TRUE)="","",VLOOKUP($E$72,[1]List1!$1:$1048576,9,TRUE))))))))</f>
        <v>#N/A</v>
      </c>
      <c r="F81" s="80" t="e">
        <f>IF(ISNUMBER(FIND("KI",$B$1)),IF(VLOOKUP($E$72,[2]List1!$1:$1048576,10,TRUE)="","",VLOOKUP($E$72,[2]List1!$1:$1048576,10,TRUE)),IF(ISNUMBER(FIND("PS",$B$1)),IF(VLOOKUP($E$72,[3]List1!$1:$1048576,10,TRUE)="","",VLOOKUP($E$72,[3]List1!$1:$1048576,10,TRUE)),IF(ISNUMBER(FIND("SU",$B$1)),IF(VLOOKUP($E$72,[4]List1!$1:$1048576,10,TRUE)="","",VLOOKUP($E$72,[4]List1!$1:$1048576,10,TRUE)),IF(ISNUMBER(FIND("SM",$B$1)),IF(VLOOKUP($E$72,[5]List1!$1:$1048576,10,TRUE)="","",VLOOKUP($E$72,[5]List1!$1:$1048576,10,TRUE)),IF(ISNUMBER(FIND("ST",$B$1)),IF(VLOOKUP($E$72,[6]List1!$1:$1048576,10,TRUE)="","",VLOOKUP($E$72,[6]List1!$1:$1048576,10,TRUE)),IF(ISNUMBER(FIND("RI",$B$1)),IF(VLOOKUP($E$72,[7]List1!$1:$1048576,10,TRUE)="","",VLOOKUP($E$72,[7]List1!$1:$1048576,10,TRUE)),IF(VLOOKUP($E$72,[1]List1!$1:$1048576,10,TRUE)="","",VLOOKUP($E$72,[1]List1!$1:$1048576,10,TRUE))))))))</f>
        <v>#N/A</v>
      </c>
      <c r="G81" s="80"/>
      <c r="H81" s="81"/>
      <c r="I81" s="16"/>
    </row>
    <row r="82" spans="1:9" ht="15.95" customHeight="1" x14ac:dyDescent="0.25">
      <c r="A82" s="75"/>
      <c r="B82" s="76"/>
      <c r="C82" s="120"/>
      <c r="D82" s="21" t="s">
        <v>121</v>
      </c>
      <c r="E82" s="122" t="e">
        <f>IF(ISNUMBER(FIND("KI",$B$1)),IF(VLOOKUP($E$72,[2]List1!$1:$1048576,11,TRUE)="","",VLOOKUP($E$72,[2]List1!$1:$1048576,11,TRUE)),IF(ISNUMBER(FIND("PS",$B$1)),IF(VLOOKUP($E$72,[3]List1!$1:$1048576,11,TRUE)="","",VLOOKUP($E$72,[3]List1!$1:$1048576,11,TRUE)),IF(ISNUMBER(FIND("SU",$B$1)),IF(VLOOKUP($E$72,[4]List1!$1:$1048576,11,TRUE)="","",VLOOKUP($E$72,[4]List1!$1:$1048576,11,TRUE)),IF(ISNUMBER(FIND("SM",$B$1)),IF(VLOOKUP($E$72,[5]List1!$1:$1048576,11,TRUE)="","",VLOOKUP($E$72,[5]List1!$1:$1048576,11,TRUE)),IF(ISNUMBER(FIND("ST",$B$1)),IF(VLOOKUP($E$72,[6]List1!$1:$1048576,11,TRUE)="","",VLOOKUP($E$72,[6]List1!$1:$1048576,11,TRUE)),IF(ISNUMBER(FIND("RI",$B$1)),IF(VLOOKUP($E$72,[7]List1!$1:$1048576,11,TRUE)="","",VLOOKUP($E$72,[7]List1!$1:$1048576,11,TRUE)),IF(VLOOKUP($E$72,[1]List1!$1:$1048576,11,TRUE)="","",VLOOKUP($E$72,[1]List1!$1:$1048576,11,TRUE))))))))</f>
        <v>#N/A</v>
      </c>
      <c r="F82" s="123"/>
      <c r="G82" s="123"/>
      <c r="H82" s="124"/>
      <c r="I82" s="16"/>
    </row>
    <row r="83" spans="1:9" ht="15.95" customHeight="1" thickBot="1" x14ac:dyDescent="0.3">
      <c r="A83" s="77"/>
      <c r="B83" s="78"/>
      <c r="C83" s="121"/>
      <c r="D83" s="21" t="s">
        <v>119</v>
      </c>
      <c r="E83" s="128" t="e">
        <f>IF(ISNUMBER(FIND("KI",$B$1)),IF(VLOOKUP($E$72,[2]List1!$1:$1048576,12,TRUE)="","",VLOOKUP($E$72,[2]List1!$1:$1048576,12,TRUE)),IF(ISNUMBER(FIND("PS",$B$1)),IF(VLOOKUP($E$72,[3]List1!$1:$1048576,12,TRUE)="","",VLOOKUP($E$72,[3]List1!$1:$1048576,12,TRUE)),IF(ISNUMBER(FIND("SU",$B$1)),IF(VLOOKUP($E$72,[4]List1!$1:$1048576,12,TRUE)="","",VLOOKUP($E$72,[4]List1!$1:$1048576,12,TRUE)),IF(ISNUMBER(FIND("SM",$B$1)),IF(VLOOKUP($E$72,[5]List1!$1:$1048576,12,TRUE)="","",VLOOKUP($E$72,[5]List1!$1:$1048576,12,TRUE)),IF(ISNUMBER(FIND("ST",$B$1)),IF(VLOOKUP($E$72,[6]List1!$1:$1048576,12,TRUE)="","",VLOOKUP($E$72,[6]List1!$1:$1048576,12,TRUE)),IF(ISNUMBER(FIND("RI",$B$1)),IF(VLOOKUP($E$72,[7]List1!$1:$1048576,12,TRUE)="","",VLOOKUP($E$72,[7]List1!$1:$1048576,12,TRUE)),IF(VLOOKUP($E$72,[1]List1!$1:$1048576,12,TRUE)="","",VLOOKUP($E$72,[1]List1!$1:$1048576,12,TRUE))))))))</f>
        <v>#N/A</v>
      </c>
      <c r="F83" s="129"/>
      <c r="G83" s="129"/>
      <c r="H83" s="130"/>
      <c r="I83" s="16"/>
    </row>
    <row r="84" spans="1:9" x14ac:dyDescent="0.25">
      <c r="A84" s="73" t="s">
        <v>184</v>
      </c>
      <c r="B84" s="74"/>
      <c r="C84" s="34" t="str">
        <f>IF(C86="Fyzická osoba","titul před jménem","")</f>
        <v>titul před jménem</v>
      </c>
      <c r="D84" s="109"/>
      <c r="E84" s="140"/>
      <c r="F84" s="31" t="str">
        <f>IF(C86="Fyzická osoba","titul za jm.","")</f>
        <v>titul za jm.</v>
      </c>
      <c r="G84" s="109"/>
      <c r="H84" s="110"/>
      <c r="I84" s="16"/>
    </row>
    <row r="85" spans="1:9" ht="15.95" customHeight="1" thickBot="1" x14ac:dyDescent="0.3">
      <c r="A85" s="75"/>
      <c r="B85" s="76"/>
      <c r="C85" s="33" t="str">
        <f>IF(C86="Fyzická osoba","jméno","")</f>
        <v>jméno</v>
      </c>
      <c r="D85" s="99"/>
      <c r="E85" s="100"/>
      <c r="F85" s="32" t="str">
        <f>IF(C86="Fyzická osoba","příjmení","název")</f>
        <v>příjmení</v>
      </c>
      <c r="G85" s="101"/>
      <c r="H85" s="102"/>
      <c r="I85" s="16"/>
    </row>
    <row r="86" spans="1:9" ht="15.95" customHeight="1" thickTop="1" x14ac:dyDescent="0.25">
      <c r="A86" s="75"/>
      <c r="B86" s="76"/>
      <c r="C86" s="85" t="s">
        <v>122</v>
      </c>
      <c r="D86" s="86"/>
      <c r="E86" s="111" t="str">
        <f>IF(C86="právnická osoba",G85,IF(AND(D84="",G84="",D85="",G85=""),"Sem nepiš!",CONCATENATE(IF(D84="","",D84),IF(D84="",""," "),IF(D85="","",D85),IF(D85="",""," "),IF(G85="","",G85),IF(G84="","",", "),IF(G84="","",G84))))</f>
        <v>Sem nepiš!</v>
      </c>
      <c r="F86" s="112"/>
      <c r="G86" s="112"/>
      <c r="H86" s="113"/>
      <c r="I86" s="16"/>
    </row>
    <row r="87" spans="1:9" ht="15.95" customHeight="1" x14ac:dyDescent="0.25">
      <c r="A87" s="75"/>
      <c r="B87" s="76"/>
      <c r="C87" s="103" t="s">
        <v>115</v>
      </c>
      <c r="D87" s="30" t="s">
        <v>128</v>
      </c>
      <c r="E87" s="79"/>
      <c r="F87" s="80"/>
      <c r="G87" s="80"/>
      <c r="H87" s="81"/>
      <c r="I87" s="16"/>
    </row>
    <row r="88" spans="1:9" ht="15.95" customHeight="1" x14ac:dyDescent="0.25">
      <c r="A88" s="75"/>
      <c r="B88" s="76"/>
      <c r="C88" s="104"/>
      <c r="D88" s="30" t="s">
        <v>120</v>
      </c>
      <c r="E88" s="79"/>
      <c r="F88" s="80"/>
      <c r="G88" s="80"/>
      <c r="H88" s="81"/>
      <c r="I88" s="16"/>
    </row>
    <row r="89" spans="1:9" ht="15.95" customHeight="1" x14ac:dyDescent="0.25">
      <c r="A89" s="75"/>
      <c r="B89" s="76"/>
      <c r="C89" s="104"/>
      <c r="D89" s="21" t="s">
        <v>173</v>
      </c>
      <c r="E89" s="56"/>
      <c r="F89" s="80"/>
      <c r="G89" s="80"/>
      <c r="H89" s="81"/>
      <c r="I89" s="16"/>
    </row>
    <row r="90" spans="1:9" ht="15.95" customHeight="1" x14ac:dyDescent="0.25">
      <c r="A90" s="75"/>
      <c r="B90" s="76"/>
      <c r="C90" s="105"/>
      <c r="D90" s="30" t="s">
        <v>121</v>
      </c>
      <c r="E90" s="79" t="s">
        <v>113</v>
      </c>
      <c r="F90" s="80"/>
      <c r="G90" s="80"/>
      <c r="H90" s="81"/>
      <c r="I90" s="16"/>
    </row>
    <row r="91" spans="1:9" ht="15.95" customHeight="1" x14ac:dyDescent="0.25">
      <c r="A91" s="75"/>
      <c r="B91" s="76"/>
      <c r="C91" s="106" t="s">
        <v>114</v>
      </c>
      <c r="D91" s="30" t="s">
        <v>120</v>
      </c>
      <c r="E91" s="79"/>
      <c r="F91" s="80"/>
      <c r="G91" s="80"/>
      <c r="H91" s="81"/>
      <c r="I91" s="16"/>
    </row>
    <row r="92" spans="1:9" ht="15.95" customHeight="1" x14ac:dyDescent="0.25">
      <c r="A92" s="75"/>
      <c r="B92" s="76"/>
      <c r="C92" s="107"/>
      <c r="D92" s="21" t="s">
        <v>173</v>
      </c>
      <c r="E92" s="56"/>
      <c r="F92" s="80"/>
      <c r="G92" s="80"/>
      <c r="H92" s="81"/>
      <c r="I92" s="16"/>
    </row>
    <row r="93" spans="1:9" ht="15.95" customHeight="1" thickBot="1" x14ac:dyDescent="0.3">
      <c r="A93" s="75"/>
      <c r="B93" s="76"/>
      <c r="C93" s="108"/>
      <c r="D93" s="30" t="s">
        <v>121</v>
      </c>
      <c r="E93" s="82" t="s">
        <v>113</v>
      </c>
      <c r="F93" s="83"/>
      <c r="G93" s="83"/>
      <c r="H93" s="84"/>
      <c r="I93" s="16"/>
    </row>
    <row r="94" spans="1:9" ht="15.95" customHeight="1" thickTop="1" x14ac:dyDescent="0.25">
      <c r="A94" s="75"/>
      <c r="B94" s="76"/>
      <c r="C94" s="33" t="str">
        <f>IF(C86="Fyzická osoba","datum narození","IČO")</f>
        <v>datum narození</v>
      </c>
      <c r="D94" s="90"/>
      <c r="E94" s="91"/>
      <c r="F94" s="91"/>
      <c r="G94" s="91"/>
      <c r="H94" s="92"/>
      <c r="I94" s="16"/>
    </row>
    <row r="95" spans="1:9" ht="15.95" customHeight="1" x14ac:dyDescent="0.25">
      <c r="A95" s="75"/>
      <c r="B95" s="76"/>
      <c r="C95" s="33" t="s">
        <v>24</v>
      </c>
      <c r="D95" s="131"/>
      <c r="E95" s="132"/>
      <c r="F95" s="132"/>
      <c r="G95" s="132"/>
      <c r="H95" s="133"/>
      <c r="I95" s="16"/>
    </row>
    <row r="96" spans="1:9" ht="15.95" customHeight="1" x14ac:dyDescent="0.25">
      <c r="A96" s="75"/>
      <c r="B96" s="76"/>
      <c r="C96" s="33" t="s">
        <v>25</v>
      </c>
      <c r="D96" s="90"/>
      <c r="E96" s="91"/>
      <c r="F96" s="91"/>
      <c r="G96" s="91"/>
      <c r="H96" s="92"/>
      <c r="I96" s="16"/>
    </row>
    <row r="97" spans="1:12" ht="15.95" customHeight="1" x14ac:dyDescent="0.25">
      <c r="A97" s="75"/>
      <c r="B97" s="76"/>
      <c r="C97" s="33" t="s">
        <v>26</v>
      </c>
      <c r="D97" s="90"/>
      <c r="E97" s="91"/>
      <c r="F97" s="91"/>
      <c r="G97" s="91"/>
      <c r="H97" s="92"/>
      <c r="I97" s="16"/>
    </row>
    <row r="98" spans="1:12" ht="15.95" customHeight="1" x14ac:dyDescent="0.25">
      <c r="A98" s="75"/>
      <c r="B98" s="76"/>
      <c r="C98" s="33" t="s">
        <v>116</v>
      </c>
      <c r="D98" s="134"/>
      <c r="E98" s="135"/>
      <c r="F98" s="135"/>
      <c r="G98" s="135"/>
      <c r="H98" s="136"/>
      <c r="I98" s="16"/>
    </row>
    <row r="99" spans="1:12" ht="15.95" customHeight="1" thickBot="1" x14ac:dyDescent="0.3">
      <c r="A99" s="77"/>
      <c r="B99" s="78"/>
      <c r="C99" s="35" t="s">
        <v>80</v>
      </c>
      <c r="D99" s="137"/>
      <c r="E99" s="138"/>
      <c r="F99" s="138"/>
      <c r="G99" s="138"/>
      <c r="H99" s="139"/>
      <c r="I99" s="16"/>
    </row>
    <row r="100" spans="1:12" ht="32.25" customHeight="1" thickTop="1" x14ac:dyDescent="0.25">
      <c r="A100" s="73" t="s">
        <v>129</v>
      </c>
      <c r="B100" s="74"/>
      <c r="C100" s="114" t="s">
        <v>123</v>
      </c>
      <c r="D100" s="115" t="s">
        <v>34</v>
      </c>
      <c r="E100" s="116" t="s">
        <v>200</v>
      </c>
      <c r="F100" s="117"/>
      <c r="G100" s="117"/>
      <c r="H100" s="118"/>
      <c r="I100" s="16"/>
    </row>
    <row r="101" spans="1:12" ht="13.5" customHeight="1" x14ac:dyDescent="0.25">
      <c r="A101" s="75"/>
      <c r="B101" s="76"/>
      <c r="C101" s="119" t="s">
        <v>27</v>
      </c>
      <c r="D101" s="21" t="s">
        <v>175</v>
      </c>
      <c r="E101" s="122" t="e">
        <f>IF(ISNUMBER(FIND("KI",$B$1)),IF(VLOOKUP($E$100,[2]List1!$1:$1048576,13,TRUE)="","",VLOOKUP($E$100,[2]List1!$1:$1048576,13,TRUE)),IF(ISNUMBER(FIND("PS",$B$1)),IF(VLOOKUP($E$100,[3]List1!$1:$1048576,13,TRUE)="","",VLOOKUP($E$100,[3]List1!$1:$1048576,13,TRUE)),IF(ISNUMBER(FIND("SU",$B$1)),IF(VLOOKUP($E$100,[4]List1!$1:$1048576,13,TRUE)="","",VLOOKUP($E$100,[4]List1!$1:$1048576,13,TRUE)),IF(ISNUMBER(FIND("SM",$B$1)),IF(VLOOKUP($E$100,[5]List1!$1:$1048576,13,TRUE)="","",VLOOKUP($E$100,[5]List1!$1:$1048576,13,TRUE)),IF(ISNUMBER(FIND("ST",$B$1)),IF(VLOOKUP($E$100,[6]List1!$1:$1048576,13,TRUE)="","",VLOOKUP($E$100,[6]List1!$1:$1048576,13,TRUE)),IF(ISNUMBER(FIND("RI",$B$1)),IF(VLOOKUP($E$100,[7]List1!$1:$1048576,13,TRUE)="","",VLOOKUP($E$100,[7]List1!$1:$1048576,13,TRUE)),IF(VLOOKUP($E$100,[1]List1!$1:$1048576,13,TRUE)="","",VLOOKUP($E$100,[1]List1!$1:$1048576,13,TRUE))))))))</f>
        <v>#N/A</v>
      </c>
      <c r="F101" s="123"/>
      <c r="G101" s="123"/>
      <c r="H101" s="124"/>
      <c r="I101" s="16"/>
    </row>
    <row r="102" spans="1:12" ht="15.75" customHeight="1" x14ac:dyDescent="0.25">
      <c r="A102" s="75"/>
      <c r="B102" s="76"/>
      <c r="C102" s="120"/>
      <c r="D102" s="21" t="s">
        <v>174</v>
      </c>
      <c r="E102" s="122" t="e">
        <f>IF(ISNUMBER(FIND("KI",$B$1)),IF(VLOOKUP($E$100,[2]List1!$1:$1048576,14,TRUE)="","",VLOOKUP($E$100,[2]List1!$1:$1048576,14,TRUE)),IF(ISNUMBER(FIND("PS",$B$1)),IF(VLOOKUP($E$100,[3]List1!$1:$1048576,14,TRUE)="","",VLOOKUP($E$100,[3]List1!$1:$1048576,14,TRUE)),IF(ISNUMBER(FIND("SU",$B$1)),IF(VLOOKUP($E$100,[4]List1!$1:$1048576,14,TRUE)="","",VLOOKUP($E$100,[4]List1!$1:$1048576,14,TRUE)),IF(ISNUMBER(FIND("SM",$B$1)),IF(VLOOKUP($E$100,[5]List1!$1:$1048576,14,TRUE)="","",VLOOKUP($E$100,[5]List1!$1:$1048576,14,TRUE)),IF(ISNUMBER(FIND("ST",$B$1)),IF(VLOOKUP($E$100,[6]List1!$1:$1048576,14,TRUE)="","",VLOOKUP($E$100,[6]List1!$1:$1048576,14,TRUE)),IF(ISNUMBER(FIND("RI",$B$1)),IF(VLOOKUP($E$100,[7]List1!$1:$1048576,14,TRUE)="","",VLOOKUP($E$100,[7]List1!$1:$1048576,14,TRUE)),IF(VLOOKUP($E$100,[1]List1!$1:$1048576,14,TRUE)="","",VLOOKUP($E$100,[1]List1!$1:$1048576,14,TRUE))))))))</f>
        <v>#N/A</v>
      </c>
      <c r="F102" s="123"/>
      <c r="G102" s="123"/>
      <c r="H102" s="124"/>
      <c r="I102" s="16"/>
    </row>
    <row r="103" spans="1:12" ht="15.95" customHeight="1" x14ac:dyDescent="0.3">
      <c r="A103" s="75"/>
      <c r="B103" s="76"/>
      <c r="C103" s="120"/>
      <c r="D103" s="21" t="s">
        <v>120</v>
      </c>
      <c r="E103" s="125" t="e">
        <f>IF(ISNUMBER(FIND("KI",$B$1)),IF(VLOOKUP($E$100,[2]List1!$1:$1048576,3,TRUE)="","",VLOOKUP($E$100,[2]List1!$1:$1048576,3,TRUE)),IF(ISNUMBER(FIND("PS",$B$1)),IF(VLOOKUP($E$100,[3]List1!$1:$1048576,3,TRUE)="","",VLOOKUP($E$100,[3]List1!$1:$1048576,3,TRUE)),IF(ISNUMBER(FIND("SU",$B$1)),IF(VLOOKUP($E$100,[4]List1!$1:$1048576,3,TRUE)="","",VLOOKUP($E$100,[4]List1!$1:$1048576,3,TRUE)),IF(ISNUMBER(FIND("SM",$B$1)),IF(VLOOKUP($E$100,[5]List1!$1:$1048576,3,TRUE)="","",VLOOKUP($E$100,[5]List1!$1:$1048576,3,TRUE)),IF(ISNUMBER(FIND("ST",$B$1)),IF(VLOOKUP($E$100,[6]List1!$1:$1048576,3,TRUE)="","",VLOOKUP($E$100,[6]List1!$1:$1048576,3,TRUE)),IF(ISNUMBER(FIND("RI",$B$1)),IF(VLOOKUP($E$100,[7]List1!$1:$1048576,3,TRUE)="","",VLOOKUP($E$100,[7]List1!$1:$1048576,3,TRUE)),IF(VLOOKUP($E$100,[1]List1!$1:$1048576,3,TRUE)="","",VLOOKUP($E$100,[1]List1!$1:$1048576,3,TRUE))))))))</f>
        <v>#N/A</v>
      </c>
      <c r="F103" s="97"/>
      <c r="G103" s="97"/>
      <c r="H103" s="98"/>
      <c r="I103" s="16"/>
      <c r="K103" s="68" t="s">
        <v>290</v>
      </c>
      <c r="L103" s="69"/>
    </row>
    <row r="104" spans="1:12" ht="15.95" customHeight="1" x14ac:dyDescent="0.25">
      <c r="A104" s="75"/>
      <c r="B104" s="76"/>
      <c r="C104" s="120"/>
      <c r="D104" s="21" t="s">
        <v>173</v>
      </c>
      <c r="E104" s="57" t="e">
        <f>IF(ISNUMBER(FIND("KI",$B$1)),IF(VLOOKUP($E$100,[2]List1!$1:$1048576,4,TRUE)="","",VLOOKUP($E$100,[2]List1!$1:$1048576,4,TRUE)),IF(ISNUMBER(FIND("PS",$B$1)),IF(VLOOKUP($E$100,[3]List1!$1:$1048576,4,TRUE)="","",VLOOKUP($E$100,[3]List1!$1:$1048576,4,TRUE)),IF(ISNUMBER(FIND("SU",$B$1)),IF(VLOOKUP($E$100,[4]List1!$1:$1048576,4,TRUE)="","",VLOOKUP($E$100,[4]List1!$1:$1048576,4,TRUE)),IF(ISNUMBER(FIND("SM",$B$1)),IF(VLOOKUP($E$100,[5]List1!$1:$1048576,4,TRUE)="","",VLOOKUP($E$100,[5]List1!$1:$1048576,4,TRUE)),IF(ISNUMBER(FIND("ST",$B$1)),IF(VLOOKUP($E$100,[6]List1!$1:$1048576,4,TRUE)="","",VLOOKUP($E$100,[6]List1!$1:$1048576,4,TRUE)),IF(ISNUMBER(FIND("RI",$B$1)),IF(VLOOKUP($E$100,[7]List1!$1:$1048576,4,TRUE)="","",VLOOKUP($E$100,[7]List1!$1:$1048576,4,TRUE)),IF(VLOOKUP($E$100,[1]List1!$1:$1048576,4,TRUE)="","",VLOOKUP($E$100,[1]List1!$1:$1048576,4,TRUE))))))))</f>
        <v>#N/A</v>
      </c>
      <c r="F104" s="80" t="e">
        <f>IF(ISNUMBER(FIND("KI",$B$1)),IF(VLOOKUP($E$100,[2]List1!$1:$1048576,5,TRUE)="","",VLOOKUP($E$100,[2]List1!$1:$1048576,5,TRUE)),IF(ISNUMBER(FIND("PS",$B$1)),IF(VLOOKUP($E$100,[3]List1!$1:$1048576,5,TRUE)="","",VLOOKUP($E$100,[3]List1!$1:$1048576,5,TRUE)),IF(ISNUMBER(FIND("SU",$B$1)),IF(VLOOKUP($E$100,[4]List1!$1:$1048576,5,TRUE)="","",VLOOKUP($E$100,[4]List1!$1:$1048576,5,TRUE)),IF(ISNUMBER(FIND("SM",$B$1)),IF(VLOOKUP($E$100,[5]List1!$1:$1048576,5,TRUE)="","",VLOOKUP($E$100,[5]List1!$1:$1048576,5,TRUE)),IF(ISNUMBER(FIND("ST",$B$1)),IF(VLOOKUP($E$100,[6]List1!$1:$1048576,5,TRUE)="","",VLOOKUP($E$100,[6]List1!$1:$1048576,5,TRUE)),IF(ISNUMBER(FIND("RI",$B$1)),IF(VLOOKUP($E$100,[7]List1!$1:$1048576,5,TRUE)="","",VLOOKUP($E$100,[7]List1!$1:$1048576,5,TRUE)),IF(VLOOKUP($E$100,[1]List1!$1:$1048576,5,TRUE)="","",VLOOKUP($E$100,[1]List1!$1:$1048576,5,TRUE))))))))</f>
        <v>#N/A</v>
      </c>
      <c r="G104" s="80"/>
      <c r="H104" s="81"/>
      <c r="I104" s="16"/>
      <c r="K104" s="70" t="str">
        <f>HYPERLINK(CONCATENATE("https://isir.justice.cz/isir/ueu/vysledek_lustrace.do?ceuprob=x&amp;nazev_osoby=",E100,"&amp;aktualnost=AKTUALNI_I_UKONCENA"),"Vyhledat osobu v insolvenčním rejstříku")</f>
        <v>Vyhledat osobu v insolvenčním rejstříku</v>
      </c>
      <c r="L104" s="69"/>
    </row>
    <row r="105" spans="1:12" ht="15.95" customHeight="1" x14ac:dyDescent="0.25">
      <c r="A105" s="75"/>
      <c r="B105" s="76"/>
      <c r="C105" s="121"/>
      <c r="D105" s="21" t="s">
        <v>121</v>
      </c>
      <c r="E105" s="122" t="e">
        <f>IF(ISNUMBER(FIND("KI",$B$1)),IF(VLOOKUP($E$100,[2]List1!$1:$1048576,6,TRUE)="","",VLOOKUP($E$100,[2]List1!$1:$1048576,6,TRUE)),IF(ISNUMBER(FIND("PS",$B$1)),IF(VLOOKUP($E$100,[3]List1!$1:$1048576,6,TRUE)="","",VLOOKUP($E$100,[3]List1!$1:$1048576,6,TRUE)),IF(ISNUMBER(FIND("SU",$B$1)),IF(VLOOKUP($E$100,[4]List1!$1:$1048576,6,TRUE)="","",VLOOKUP($E$100,[4]List1!$1:$1048576,6,TRUE)),IF(ISNUMBER(FIND("SM",$B$1)),IF(VLOOKUP($E$100,[5]List1!$1:$1048576,6,TRUE)="","",VLOOKUP($E$100,[5]List1!$1:$1048576,6,TRUE)),IF(ISNUMBER(FIND("ST",$B$1)),IF(VLOOKUP($E$100,[6]List1!$1:$1048576,6,TRUE)="","",VLOOKUP($E$100,[6]List1!$1:$1048576,6,TRUE)),IF(ISNUMBER(FIND("RI",$B$1)),IF(VLOOKUP($E$100,[7]List1!$1:$1048576,6,TRUE)="","",VLOOKUP($E$100,[7]List1!$1:$1048576,6,TRUE)),IF(VLOOKUP($E$100,[1]List1!$1:$1048576,6,TRUE)="","",VLOOKUP($E$100,[1]List1!$1:$1048576,6,TRUE))))))))</f>
        <v>#N/A</v>
      </c>
      <c r="F105" s="123"/>
      <c r="G105" s="123"/>
      <c r="H105" s="124"/>
      <c r="I105" s="16"/>
      <c r="K105" s="71" t="s">
        <v>295</v>
      </c>
      <c r="L105" s="69" t="s">
        <v>296</v>
      </c>
    </row>
    <row r="106" spans="1:12" ht="15.95" customHeight="1" x14ac:dyDescent="0.25">
      <c r="A106" s="75"/>
      <c r="B106" s="76"/>
      <c r="C106" s="126" t="s">
        <v>119</v>
      </c>
      <c r="D106" s="127"/>
      <c r="E106" s="122" t="e">
        <f>IF(ISNUMBER(FIND("KI",$B$1)),IF(VLOOKUP($E$100,[2]List1!$1:$1048576,2,TRUE)="","",VLOOKUP($E$100,[2]List1!$1:$1048576,2,TRUE)),IF(ISNUMBER(FIND("PS",$B$1)),IF(VLOOKUP($E$100,[3]List1!$1:$1048576,2,TRUE)="","",VLOOKUP($E$100,[3]List1!$1:$1048576,2,TRUE)),IF(ISNUMBER(FIND("SU",$B$1)),IF(VLOOKUP($E$100,[4]List1!$1:$1048576,2,TRUE)="","",VLOOKUP($E$100,[4]List1!$1:$1048576,2,TRUE)),IF(ISNUMBER(FIND("SM",$B$1)),IF(VLOOKUP($E$100,[5]List1!$1:$1048576,2,TRUE)="","",VLOOKUP($E$100,[5]List1!$1:$1048576,2,TRUE)),IF(ISNUMBER(FIND("ST",$B$1)),IF(VLOOKUP($E$100,[6]List1!$1:$1048576,2,TRUE)="","",VLOOKUP($E$100,[6]List1!$1:$1048576,2,TRUE)),IF(ISNUMBER(FIND("RI",$B$1)),IF(VLOOKUP($E$100,[7]List1!$1:$1048576,2,TRUE)="","",VLOOKUP($E$100,[7]List1!$1:$1048576,2,TRUE)),IF(VLOOKUP($E$100,[1]List1!$1:$1048576,2,TRUE)="","",VLOOKUP($E$100,[1]List1!$1:$1048576,2,TRUE))))))))</f>
        <v>#N/A</v>
      </c>
      <c r="F106" s="123"/>
      <c r="G106" s="123"/>
      <c r="H106" s="124"/>
      <c r="I106" s="16"/>
      <c r="K106" s="71" t="s">
        <v>291</v>
      </c>
      <c r="L106" s="72"/>
    </row>
    <row r="107" spans="1:12" ht="15.95" customHeight="1" x14ac:dyDescent="0.25">
      <c r="A107" s="75"/>
      <c r="B107" s="76"/>
      <c r="C107" s="119" t="s">
        <v>124</v>
      </c>
      <c r="D107" s="21" t="s">
        <v>123</v>
      </c>
      <c r="E107" s="122" t="e">
        <f>IF(ISNUMBER(FIND("KI",$B$1)),IF(VLOOKUP($E$100,[2]List1!$1:$1048576,7,TRUE)="","",VLOOKUP($E$100,[2]List1!$1:$1048576,7,TRUE)),IF(ISNUMBER(FIND("PS",$B$1)),IF(VLOOKUP($E$100,[3]List1!$1:$1048576,7,TRUE)="","",VLOOKUP($E$100,[3]List1!$1:$1048576,7,TRUE)),IF(ISNUMBER(FIND("SU",$B$1)),IF(VLOOKUP($E$100,[4]List1!$1:$1048576,7,TRUE)="","",VLOOKUP($E$100,[4]List1!$1:$1048576,7,TRUE)),IF(ISNUMBER(FIND("SM",$B$1)),IF(VLOOKUP($E$100,[5]List1!$1:$1048576,7,TRUE)="","",VLOOKUP($E$100,[5]List1!$1:$1048576,7,TRUE)),IF(ISNUMBER(FIND("ST",$B$1)),IF(VLOOKUP($E$100,[6]List1!$1:$1048576,7,TRUE)="","",VLOOKUP($E$100,[6]List1!$1:$1048576,7,TRUE)),IF(ISNUMBER(FIND("RI",$B$1)),IF(VLOOKUP($E$100,[7]List1!$1:$1048576,7,TRUE)="","",VLOOKUP($E$100,[7]List1!$1:$1048576,7,TRUE)),IF(VLOOKUP($E$100,[1]List1!$1:$1048576,7,TRUE)="","",VLOOKUP($E$100,[1]List1!$1:$1048576,7,TRUE))))))))</f>
        <v>#N/A</v>
      </c>
      <c r="F107" s="123"/>
      <c r="G107" s="123"/>
      <c r="H107" s="124"/>
      <c r="I107" s="16"/>
      <c r="K107" s="71" t="s">
        <v>292</v>
      </c>
      <c r="L107" s="72"/>
    </row>
    <row r="108" spans="1:12" ht="15.95" customHeight="1" x14ac:dyDescent="0.25">
      <c r="A108" s="75"/>
      <c r="B108" s="76"/>
      <c r="C108" s="120"/>
      <c r="D108" s="21" t="s">
        <v>120</v>
      </c>
      <c r="E108" s="122" t="e">
        <f>IF(ISNUMBER(FIND("KI",$B$1)),IF(VLOOKUP($E$100,[2]List1!$1:$1048576,8,TRUE)="","",VLOOKUP($E$100,[2]List1!$1:$1048576,8,TRUE)),IF(ISNUMBER(FIND("PS",$B$1)),IF(VLOOKUP($E$100,[3]List1!$1:$1048576,8,TRUE)="","",VLOOKUP($E$100,[3]List1!$1:$1048576,8,TRUE)),IF(ISNUMBER(FIND("SU",$B$1)),IF(VLOOKUP($E$100,[4]List1!$1:$1048576,8,TRUE)="","",VLOOKUP($E$100,[4]List1!$1:$1048576,8,TRUE)),IF(ISNUMBER(FIND("SM",$B$1)),IF(VLOOKUP($E$100,[5]List1!$1:$1048576,8,TRUE)="","",VLOOKUP($E$100,[5]List1!$1:$1048576,8,TRUE)),IF(ISNUMBER(FIND("ST",$B$1)),IF(VLOOKUP($E$100,[6]List1!$1:$1048576,8,TRUE)="","",VLOOKUP($E$100,[6]List1!$1:$1048576,8,TRUE)),IF(ISNUMBER(FIND("RI",$B$1)),IF(VLOOKUP($E$100,[7]List1!$1:$1048576,8,TRUE)="","",VLOOKUP($E$100,[7]List1!$1:$1048576,8,TRUE)),IF(VLOOKUP($E$100,[1]List1!$1:$1048576,8,TRUE)="","",VLOOKUP($E$100,[1]List1!$1:$1048576,8,TRUE))))))))</f>
        <v>#N/A</v>
      </c>
      <c r="F108" s="123"/>
      <c r="G108" s="123"/>
      <c r="H108" s="124"/>
      <c r="I108" s="16"/>
      <c r="K108" s="71" t="s">
        <v>293</v>
      </c>
      <c r="L108" s="72" t="s">
        <v>294</v>
      </c>
    </row>
    <row r="109" spans="1:12" ht="15.95" customHeight="1" x14ac:dyDescent="0.25">
      <c r="A109" s="75"/>
      <c r="B109" s="76"/>
      <c r="C109" s="120"/>
      <c r="D109" s="21" t="s">
        <v>173</v>
      </c>
      <c r="E109" s="57" t="e">
        <f>IF(ISNUMBER(FIND("KI",$B$1)),IF(VLOOKUP($E$100,[2]List1!$1:$1048576,9,TRUE)="","",VLOOKUP($E$100,[2]List1!$1:$1048576,9,TRUE)),IF(ISNUMBER(FIND("PS",$B$1)),IF(VLOOKUP($E$100,[3]List1!$1:$1048576,9,TRUE)="","",VLOOKUP($E$100,[3]List1!$1:$1048576,9,TRUE)),IF(ISNUMBER(FIND("SU",$B$1)),IF(VLOOKUP($E$100,[4]List1!$1:$1048576,9,TRUE)="","",VLOOKUP($E$100,[4]List1!$1:$1048576,9,TRUE)),IF(ISNUMBER(FIND("SM",$B$1)),IF(VLOOKUP($E$100,[5]List1!$1:$1048576,9,TRUE)="","",VLOOKUP($E$100,[5]List1!$1:$1048576,9,TRUE)),IF(ISNUMBER(FIND("ST",$B$1)),IF(VLOOKUP($E$100,[6]List1!$1:$1048576,9,TRUE)="","",VLOOKUP($E$100,[6]List1!$1:$1048576,9,TRUE)),IF(ISNUMBER(FIND("RI",$B$1)),IF(VLOOKUP($E$100,[7]List1!$1:$1048576,9,TRUE)="","",VLOOKUP($E$100,[7]List1!$1:$1048576,9,TRUE)),IF(VLOOKUP($E$100,[1]List1!$1:$1048576,9,TRUE)="","",VLOOKUP($E$100,[1]List1!$1:$1048576,9,TRUE))))))))</f>
        <v>#N/A</v>
      </c>
      <c r="F109" s="80" t="e">
        <f>IF(ISNUMBER(FIND("KI",$B$1)),IF(VLOOKUP($E$100,[2]List1!$1:$1048576,10,TRUE)="","",VLOOKUP($E$100,[2]List1!$1:$1048576,10,TRUE)),IF(ISNUMBER(FIND("PS",$B$1)),IF(VLOOKUP($E$100,[3]List1!$1:$1048576,10,TRUE)="","",VLOOKUP($E$100,[3]List1!$1:$1048576,10,TRUE)),IF(ISNUMBER(FIND("SU",$B$1)),IF(VLOOKUP($E$100,[4]List1!$1:$1048576,10,TRUE)="","",VLOOKUP($E$100,[4]List1!$1:$1048576,10,TRUE)),IF(ISNUMBER(FIND("SM",$B$1)),IF(VLOOKUP($E$100,[5]List1!$1:$1048576,10,TRUE)="","",VLOOKUP($E$100,[5]List1!$1:$1048576,10,TRUE)),IF(ISNUMBER(FIND("ST",$B$1)),IF(VLOOKUP($E$100,[6]List1!$1:$1048576,10,TRUE)="","",VLOOKUP($E$100,[6]List1!$1:$1048576,10,TRUE)),IF(ISNUMBER(FIND("RI",$B$1)),IF(VLOOKUP($E$100,[7]List1!$1:$1048576,10,TRUE)="","",VLOOKUP($E$100,[7]List1!$1:$1048576,10,TRUE)),IF(VLOOKUP($E$100,[1]List1!$1:$1048576,10,TRUE)="","",VLOOKUP($E$100,[1]List1!$1:$1048576,10,TRUE))))))))</f>
        <v>#N/A</v>
      </c>
      <c r="G109" s="80"/>
      <c r="H109" s="81"/>
      <c r="I109" s="16"/>
    </row>
    <row r="110" spans="1:12" ht="15.95" customHeight="1" x14ac:dyDescent="0.25">
      <c r="A110" s="75"/>
      <c r="B110" s="76"/>
      <c r="C110" s="120"/>
      <c r="D110" s="21" t="s">
        <v>121</v>
      </c>
      <c r="E110" s="122" t="e">
        <f>IF(ISNUMBER(FIND("KI",$B$1)),IF(VLOOKUP($E$100,[2]List1!$1:$1048576,11,TRUE)="","",VLOOKUP($E$100,[2]List1!$1:$1048576,11,TRUE)),IF(ISNUMBER(FIND("PS",$B$1)),IF(VLOOKUP($E$100,[3]List1!$1:$1048576,11,TRUE)="","",VLOOKUP($E$100,[3]List1!$1:$1048576,11,TRUE)),IF(ISNUMBER(FIND("SU",$B$1)),IF(VLOOKUP($E$100,[4]List1!$1:$1048576,11,TRUE)="","",VLOOKUP($E$100,[4]List1!$1:$1048576,11,TRUE)),IF(ISNUMBER(FIND("SM",$B$1)),IF(VLOOKUP($E$100,[5]List1!$1:$1048576,11,TRUE)="","",VLOOKUP($E$100,[5]List1!$1:$1048576,11,TRUE)),IF(ISNUMBER(FIND("ST",$B$1)),IF(VLOOKUP($E$100,[6]List1!$1:$1048576,11,TRUE)="","",VLOOKUP($E$100,[6]List1!$1:$1048576,11,TRUE)),IF(ISNUMBER(FIND("RI",$B$1)),IF(VLOOKUP($E$100,[7]List1!$1:$1048576,11,TRUE)="","",VLOOKUP($E$100,[7]List1!$1:$1048576,11,TRUE)),IF(VLOOKUP($E$100,[1]List1!$1:$1048576,11,TRUE)="","",VLOOKUP($E$100,[1]List1!$1:$1048576,11,TRUE))))))))</f>
        <v>#N/A</v>
      </c>
      <c r="F110" s="123"/>
      <c r="G110" s="123"/>
      <c r="H110" s="124"/>
      <c r="I110" s="16"/>
    </row>
    <row r="111" spans="1:12" ht="15.95" customHeight="1" thickBot="1" x14ac:dyDescent="0.3">
      <c r="A111" s="77"/>
      <c r="B111" s="78"/>
      <c r="C111" s="121"/>
      <c r="D111" s="21" t="s">
        <v>119</v>
      </c>
      <c r="E111" s="128" t="e">
        <f>IF(ISNUMBER(FIND("KI",$B$1)),IF(VLOOKUP($E$100,[2]List1!$1:$1048576,12,TRUE)="","",VLOOKUP($E$100,[2]List1!$1:$1048576,12,TRUE)),IF(ISNUMBER(FIND("PS",$B$1)),IF(VLOOKUP($E$100,[3]List1!$1:$1048576,12,TRUE)="","",VLOOKUP($E$100,[3]List1!$1:$1048576,12,TRUE)),IF(ISNUMBER(FIND("SU",$B$1)),IF(VLOOKUP($E$100,[4]List1!$1:$1048576,12,TRUE)="","",VLOOKUP($E$100,[4]List1!$1:$1048576,12,TRUE)),IF(ISNUMBER(FIND("SM",$B$1)),IF(VLOOKUP($E$100,[5]List1!$1:$1048576,12,TRUE)="","",VLOOKUP($E$100,[5]List1!$1:$1048576,12,TRUE)),IF(ISNUMBER(FIND("ST",$B$1)),IF(VLOOKUP($E$100,[6]List1!$1:$1048576,12,TRUE)="","",VLOOKUP($E$100,[6]List1!$1:$1048576,12,TRUE)),IF(ISNUMBER(FIND("RI",$B$1)),IF(VLOOKUP($E$100,[7]List1!$1:$1048576,12,TRUE)="","",VLOOKUP($E$100,[7]List1!$1:$1048576,12,TRUE)),IF(VLOOKUP($E$100,[1]List1!$1:$1048576,12,TRUE)="","",VLOOKUP($E$100,[1]List1!$1:$1048576,12,TRUE))))))))</f>
        <v>#N/A</v>
      </c>
      <c r="F111" s="129"/>
      <c r="G111" s="129"/>
      <c r="H111" s="130"/>
      <c r="I111" s="16"/>
    </row>
    <row r="112" spans="1:12" x14ac:dyDescent="0.25">
      <c r="A112" s="73" t="s">
        <v>130</v>
      </c>
      <c r="B112" s="74"/>
      <c r="C112" s="34" t="str">
        <f>IF(C114="Fyzická osoba","titul před jménem","")</f>
        <v>titul před jménem</v>
      </c>
      <c r="D112" s="109"/>
      <c r="E112" s="140"/>
      <c r="F112" s="31" t="str">
        <f>IF(C114="Fyzická osoba","titul za jm.","")</f>
        <v>titul za jm.</v>
      </c>
      <c r="G112" s="109"/>
      <c r="H112" s="110"/>
      <c r="I112" s="16"/>
    </row>
    <row r="113" spans="1:10" ht="15.95" customHeight="1" thickBot="1" x14ac:dyDescent="0.3">
      <c r="A113" s="75"/>
      <c r="B113" s="76"/>
      <c r="C113" s="33" t="str">
        <f>IF(C114="Fyzická osoba","jméno","")</f>
        <v>jméno</v>
      </c>
      <c r="D113" s="99"/>
      <c r="E113" s="100"/>
      <c r="F113" s="32" t="str">
        <f>IF(C114="Fyzická osoba","příjmení","název")</f>
        <v>příjmení</v>
      </c>
      <c r="G113" s="101"/>
      <c r="H113" s="102"/>
      <c r="I113" s="16"/>
    </row>
    <row r="114" spans="1:10" ht="15.95" customHeight="1" thickTop="1" x14ac:dyDescent="0.25">
      <c r="A114" s="75"/>
      <c r="B114" s="76"/>
      <c r="C114" s="85" t="s">
        <v>122</v>
      </c>
      <c r="D114" s="86"/>
      <c r="E114" s="111" t="str">
        <f>IF(C114="právnická osoba",G113,IF(AND(D112="",G112="",D113="",G113=""),"Sem nepiš!",CONCATENATE(IF(D112="","",D112),IF(D112="",""," "),IF(D113="","",D113),IF(D113="",""," "),IF(G113="","",G113),IF(G112="","",", "),IF(G112="","",G112))))</f>
        <v>Sem nepiš!</v>
      </c>
      <c r="F114" s="112"/>
      <c r="G114" s="112"/>
      <c r="H114" s="113"/>
      <c r="I114" s="16"/>
    </row>
    <row r="115" spans="1:10" ht="15.95" customHeight="1" x14ac:dyDescent="0.25">
      <c r="A115" s="75"/>
      <c r="B115" s="76"/>
      <c r="C115" s="103" t="s">
        <v>115</v>
      </c>
      <c r="D115" s="30" t="s">
        <v>128</v>
      </c>
      <c r="E115" s="79"/>
      <c r="F115" s="80"/>
      <c r="G115" s="80"/>
      <c r="H115" s="81"/>
      <c r="I115" s="16"/>
    </row>
    <row r="116" spans="1:10" ht="15.95" customHeight="1" x14ac:dyDescent="0.25">
      <c r="A116" s="75"/>
      <c r="B116" s="76"/>
      <c r="C116" s="104"/>
      <c r="D116" s="30" t="s">
        <v>120</v>
      </c>
      <c r="E116" s="79"/>
      <c r="F116" s="80"/>
      <c r="G116" s="80"/>
      <c r="H116" s="81"/>
      <c r="I116" s="16"/>
    </row>
    <row r="117" spans="1:10" ht="15.95" customHeight="1" x14ac:dyDescent="0.25">
      <c r="A117" s="75"/>
      <c r="B117" s="76"/>
      <c r="C117" s="104"/>
      <c r="D117" s="21" t="s">
        <v>173</v>
      </c>
      <c r="E117" s="56"/>
      <c r="F117" s="80"/>
      <c r="G117" s="80"/>
      <c r="H117" s="81"/>
      <c r="I117" s="16"/>
    </row>
    <row r="118" spans="1:10" ht="15.95" customHeight="1" x14ac:dyDescent="0.25">
      <c r="A118" s="75"/>
      <c r="B118" s="76"/>
      <c r="C118" s="105"/>
      <c r="D118" s="30" t="s">
        <v>121</v>
      </c>
      <c r="E118" s="79" t="s">
        <v>113</v>
      </c>
      <c r="F118" s="80"/>
      <c r="G118" s="80"/>
      <c r="H118" s="81"/>
      <c r="I118" s="16"/>
    </row>
    <row r="119" spans="1:10" ht="15.95" customHeight="1" x14ac:dyDescent="0.25">
      <c r="A119" s="75"/>
      <c r="B119" s="76"/>
      <c r="C119" s="106" t="s">
        <v>114</v>
      </c>
      <c r="D119" s="30" t="s">
        <v>120</v>
      </c>
      <c r="E119" s="79"/>
      <c r="F119" s="80"/>
      <c r="G119" s="80"/>
      <c r="H119" s="81"/>
      <c r="I119" s="16"/>
    </row>
    <row r="120" spans="1:10" ht="15.95" customHeight="1" x14ac:dyDescent="0.25">
      <c r="A120" s="75"/>
      <c r="B120" s="76"/>
      <c r="C120" s="107"/>
      <c r="D120" s="21" t="s">
        <v>173</v>
      </c>
      <c r="E120" s="56"/>
      <c r="F120" s="80"/>
      <c r="G120" s="80"/>
      <c r="H120" s="81"/>
      <c r="I120" s="16"/>
    </row>
    <row r="121" spans="1:10" ht="15.95" customHeight="1" thickBot="1" x14ac:dyDescent="0.3">
      <c r="A121" s="75"/>
      <c r="B121" s="76"/>
      <c r="C121" s="108"/>
      <c r="D121" s="30" t="s">
        <v>121</v>
      </c>
      <c r="E121" s="82" t="s">
        <v>113</v>
      </c>
      <c r="F121" s="83"/>
      <c r="G121" s="83"/>
      <c r="H121" s="84"/>
      <c r="I121" s="16"/>
    </row>
    <row r="122" spans="1:10" ht="15.95" customHeight="1" thickTop="1" x14ac:dyDescent="0.25">
      <c r="A122" s="75"/>
      <c r="B122" s="76"/>
      <c r="C122" s="33" t="str">
        <f>IF(C114="Fyzická osoba","datum narození","IČO")</f>
        <v>datum narození</v>
      </c>
      <c r="D122" s="90"/>
      <c r="E122" s="91"/>
      <c r="F122" s="91"/>
      <c r="G122" s="91"/>
      <c r="H122" s="92"/>
      <c r="I122" s="16"/>
    </row>
    <row r="123" spans="1:10" ht="15.95" customHeight="1" x14ac:dyDescent="0.25">
      <c r="A123" s="75"/>
      <c r="B123" s="76"/>
      <c r="C123" s="33" t="s">
        <v>24</v>
      </c>
      <c r="D123" s="131"/>
      <c r="E123" s="132"/>
      <c r="F123" s="132"/>
      <c r="G123" s="132"/>
      <c r="H123" s="133"/>
      <c r="I123" s="16"/>
    </row>
    <row r="124" spans="1:10" ht="15.95" customHeight="1" x14ac:dyDescent="0.25">
      <c r="A124" s="75"/>
      <c r="B124" s="76"/>
      <c r="C124" s="33" t="s">
        <v>25</v>
      </c>
      <c r="D124" s="90"/>
      <c r="E124" s="91"/>
      <c r="F124" s="91"/>
      <c r="G124" s="91"/>
      <c r="H124" s="92"/>
      <c r="I124" s="16"/>
    </row>
    <row r="125" spans="1:10" ht="15.95" customHeight="1" x14ac:dyDescent="0.25">
      <c r="A125" s="75"/>
      <c r="B125" s="76"/>
      <c r="C125" s="33" t="s">
        <v>26</v>
      </c>
      <c r="D125" s="90"/>
      <c r="E125" s="91"/>
      <c r="F125" s="91"/>
      <c r="G125" s="91"/>
      <c r="H125" s="92"/>
      <c r="I125" s="16"/>
    </row>
    <row r="126" spans="1:10" ht="15.95" customHeight="1" x14ac:dyDescent="0.25">
      <c r="A126" s="75"/>
      <c r="B126" s="76"/>
      <c r="C126" s="33" t="s">
        <v>116</v>
      </c>
      <c r="D126" s="134"/>
      <c r="E126" s="135"/>
      <c r="F126" s="135"/>
      <c r="G126" s="135"/>
      <c r="H126" s="136"/>
      <c r="I126" s="16"/>
    </row>
    <row r="127" spans="1:10" ht="15.95" customHeight="1" thickBot="1" x14ac:dyDescent="0.3">
      <c r="A127" s="77"/>
      <c r="B127" s="78"/>
      <c r="C127" s="35" t="s">
        <v>80</v>
      </c>
      <c r="D127" s="137"/>
      <c r="E127" s="138"/>
      <c r="F127" s="138"/>
      <c r="G127" s="138"/>
      <c r="H127" s="139"/>
      <c r="I127" s="16"/>
    </row>
    <row r="128" spans="1:10" s="16" customFormat="1" ht="19.5" customHeight="1" thickTop="1" thickBot="1" x14ac:dyDescent="0.3">
      <c r="A128" s="149" t="s">
        <v>1</v>
      </c>
      <c r="B128" s="150"/>
      <c r="C128" s="150"/>
      <c r="D128" s="150"/>
      <c r="E128" s="149"/>
      <c r="F128" s="149"/>
      <c r="G128" s="149"/>
      <c r="H128" s="149"/>
      <c r="I128" s="16" t="s">
        <v>179</v>
      </c>
      <c r="J128" s="16" t="s">
        <v>180</v>
      </c>
    </row>
    <row r="129" spans="1:11" ht="59.25" customHeight="1" thickBot="1" x14ac:dyDescent="0.3">
      <c r="A129" s="64" t="s">
        <v>79</v>
      </c>
      <c r="B129" s="39" t="s">
        <v>77</v>
      </c>
      <c r="C129" s="66" t="s">
        <v>289</v>
      </c>
      <c r="D129" s="66" t="s">
        <v>287</v>
      </c>
      <c r="E129" s="65" t="s">
        <v>78</v>
      </c>
      <c r="F129" s="39" t="s">
        <v>2</v>
      </c>
      <c r="G129" s="40" t="s">
        <v>3</v>
      </c>
      <c r="H129" s="39" t="s">
        <v>21</v>
      </c>
      <c r="I129" s="55" t="e">
        <f ca="1">IF(INDIRECT(ADDRESS(MATCH(MAX(F130:F229),F1:F229,0),9,4),TRUE)="","Viz karta",INDIRECT(ADDRESS(MATCH(MAX(F130:F229),F1:F229,0),9,4),TRUE))</f>
        <v>#N/A</v>
      </c>
      <c r="J129" s="181" t="str">
        <f>CONCATENATE(IF(I130&lt;&gt;"",I130,""),IF(I130&lt;&gt;"",", ",""),IF(I131&lt;&gt;"",I131,""),IF(I131&lt;&gt;"",", ",""),IF(I132&lt;&gt;"",I132,""),IF(I132&lt;&gt;"",", ",""),IF(I133&lt;&gt;"",I133,""),IF(I133&lt;&gt;"",", ",""),IF(I134&lt;&gt;"",I134,""),IF(I134&lt;&gt;"",", ",""),IF(I135&lt;&gt;"",I135,""),IF(I135&lt;&gt;"",", ",""),IF(I136&lt;&gt;"",I136,""),IF(I136&lt;&gt;"",", ",""),IF(I137&lt;&gt;"",I137,""),IF(I137&lt;&gt;"",", ",""),IF(I138&lt;&gt;"",I138,""),IF(I138&lt;&gt;"",", ",""),IF(I139&lt;&gt;"",I139,""),IF(I139&lt;&gt;"",", ",""),IF(I140&lt;&gt;"",I140,""),IF(I140&lt;&gt;"",", ",""),IF(I141&lt;&gt;"",I141,""),IF(I141&lt;&gt;"",", ",""),IF(I142&lt;&gt;"",I142,""),IF(I142&lt;&gt;"",", ",""),IF(I143&lt;&gt;"",I143,""),IF(I143&lt;&gt;"",", ",""),IF(I144&lt;&gt;"",I144,""),IF(I144&lt;&gt;"",", ",""),IF(I145&lt;&gt;"",I145,""),IF(I145&lt;&gt;"",", ",""),IF(I146&lt;&gt;"",I146,""),IF(I146&lt;&gt;"",", ",""),IF(I147&lt;&gt;"",I147,""),IF(I147&lt;&gt;"",", ",""),IF(I148&lt;&gt;"",I148,""),IF(I148&lt;&gt;"",", ",""),IF(I149&lt;&gt;"",I149,""),IF(I149&lt;&gt;"",", ",""),IF(I150&lt;&gt;"",I150,""),IF(I150&lt;&gt;"",", ",""),IF(I151&lt;&gt;"",I151,""),IF(I151&lt;&gt;"",", ",""),IF(I152&lt;&gt;"",I152,""),IF(I152&lt;&gt;"",", ",""),IF(I153&lt;&gt;"",I153,""),IF(I153&lt;&gt;"",", ",""),IF(I154&lt;&gt;"",I154,""),IF(I154&lt;&gt;"",", ",""),IF(I155&lt;&gt;"",I155,""),IF(I155&lt;&gt;"",", ",""),IF(I156&lt;&gt;"",I156,""),IF(I156&lt;&gt;"",", ",""),IF(I157&lt;&gt;"",I157,""),IF(I157&lt;&gt;"",", ",""),IF(I158&lt;&gt;"",I158,""),IF(I158&lt;&gt;"",", ",""),IF(I159&lt;&gt;"",I159,""),IF(I159&lt;&gt;"",", ",""),IF(I160&lt;&gt;"",I160,""),IF(I160&lt;&gt;"",", ",""),IF(I161&lt;&gt;"",I161,""),IF(I161&lt;&gt;"",", ",""),IF(I162&lt;&gt;"",I162,""),IF(I162&lt;&gt;"",", ",""),IF(I163&lt;&gt;"",I163,""),IF(I163&lt;&gt;"",", ",""),IF(I164&lt;&gt;"",I164,""),IF(I164&lt;&gt;"",", ",""),IF(I165&lt;&gt;"",I165,""),IF(I165&lt;&gt;"",", ",""),IF(I166&lt;&gt;"",I166,""),IF(I166&lt;&gt;"",", ",""),IF(I167&lt;&gt;"",I167,""),IF(I167&lt;&gt;"",", ",""),IF(I168&lt;&gt;"",I168,""),IF(I168&lt;&gt;"",", ",""),IF(I169&lt;&gt;"",I169,""),IF(I169&lt;&gt;"",", ",""),IF(I170&lt;&gt;"",I170,""),IF(I170&lt;&gt;"",", ",""),IF(I171&lt;&gt;"",I171,""),IF(I171&lt;&gt;"",", ",""),IF(I172&lt;&gt;"",I172,""),IF(I172&lt;&gt;"",", ",""),IF(I173&lt;&gt;"",I173,""),IF(I173&lt;&gt;"",", ",""),IF(I174&lt;&gt;"",I174,""),IF(I174&lt;&gt;"",", ",""),IF(I175&lt;&gt;"",I175,""),IF(I175&lt;&gt;"",", ",""),IF(I176&lt;&gt;"",I176,""),IF(I176&lt;&gt;"",", ",""),IF(I177&lt;&gt;"",I177,""),IF(I177&lt;&gt;"",", ",""),IF(I178&lt;&gt;"",I178,""),IF(I178&lt;&gt;"",", ",""),IF(I179&lt;&gt;"",I179,""),IF(I179&lt;&gt;"",", ",""),IF(I180&lt;&gt;"",I180,""),IF(I180&lt;&gt;"",", ",""),IF(I181&lt;&gt;"",I181,""),IF(I181&lt;&gt;"",", ",""),IF(I182&lt;&gt;"",I182,""),IF(I182&lt;&gt;"",", ",""),IF(I183&lt;&gt;"",I183,""),IF(I183&lt;&gt;"",", ",""),IF(I184&lt;&gt;"",I184,""),IF(I184&lt;&gt;"",", ",""),IF(I185&lt;&gt;"",I185,""),IF(I185&lt;&gt;"",", ",""),IF(I186&lt;&gt;"",I186,""),IF(I186&lt;&gt;"",", ",""),IF(I187&lt;&gt;"",I187,""),IF(I187&lt;&gt;"",", ",""),IF(I188&lt;&gt;"",I188,""),IF(I188&lt;&gt;"",", ",""),IF(I189&lt;&gt;"",I189,""),IF(I189&lt;&gt;"",", ",""),IF(I190&lt;&gt;"",I190,""),IF(I190&lt;&gt;"",", ",""),IF(I191&lt;&gt;"",I191,""),IF(I191&lt;&gt;"",", ",""),IF(I192&lt;&gt;"",I192,""),IF(I192&lt;&gt;"",", ",""),IF(I193&lt;&gt;"",I193,""),IF(I193&lt;&gt;"",", ",""),IF(I194&lt;&gt;"",I194,""),IF(I194&lt;&gt;"",", ",""),IF(I195&lt;&gt;"",I195,""),IF(I195&lt;&gt;"",", ",""),IF(I196&lt;&gt;"",I196,""),IF(I196&lt;&gt;"",", ",""),IF(I197&lt;&gt;"",I197,""),IF(I198&lt;&gt;"",", ",""),IF(I199&lt;&gt;"",I199,""),IF(I199&lt;&gt;"",", ",""),IF(I200&lt;&gt;"",I200,""),IF(I200&lt;&gt;"",", ",""),IF(I201&lt;&gt;"",I201,""),IF(I201&lt;&gt;"",", ",""),IF(I202&lt;&gt;"",I202,""),IF(I202&lt;&gt;"",", ",""),IF(I203&lt;&gt;"",I203,""),IF(I203&lt;&gt;"",", ",""),IF(I204&lt;&gt;"",I204,""),IF(I204&lt;&gt;"",", ",""),IF(I205&lt;&gt;"",I205,""),IF(I205&lt;&gt;"",", ",""),IF(I206&lt;&gt;"",I206,""),IF(I206&lt;&gt;"",", ",""),IF(I207&lt;&gt;"",I207,""),IF(I207&lt;&gt;"",", ",""),IF(I208&lt;&gt;"",I208,""),IF(I208&lt;&gt;"",", ",""),IF(I209&lt;&gt;"",I209,""),IF(I209&lt;&gt;"",", ",""),IF(I210&lt;&gt;"",I210,""),IF(I210&lt;&gt;"",", ",""),IF(I211&lt;&gt;"",I211,""),IF(I211&lt;&gt;"",", ",""),IF(I212&lt;&gt;"",I212,""),IF(I212&lt;&gt;"",", ",""),IF(I213&lt;&gt;"",I213,""),IF(I213&lt;&gt;"",", ",""),IF(I214&lt;&gt;"",I214,""),IF(I214&lt;&gt;"",", ",""),IF(I215&lt;&gt;"",I215,""),IF(I215&lt;&gt;"",", ",""),IF(I216&lt;&gt;"",I216,""),IF(I216&lt;&gt;"",", ",""),IF(I217&lt;&gt;"",I217,""),IF(I217&lt;&gt;"",", ",""),IF(I218&lt;&gt;"",I218,""),IF(I218&lt;&gt;"",", ",""),IF(I219&lt;&gt;"",I219,""),IF(I219&lt;&gt;"",", ",""),IF(I220&lt;&gt;"",I220,""),IF(I220&lt;&gt;"",", ",""),IF(I221&lt;&gt;"",I221,""),IF(I221&lt;&gt;"",", ",""),IF(I222&lt;&gt;"",I222,""),IF(I222&lt;&gt;"",", ",""),IF(I223&lt;&gt;"",I223,""),IF(I223&lt;&gt;"",", ",""),IF(I224&lt;&gt;"",I224,""),IF(I224&lt;&gt;"",", ",""),IF(I225&lt;&gt;"",I225,""),IF(I225&lt;&gt;"",", ",""),IF(I226&lt;&gt;"",I226,""),IF(I226&lt;&gt;"",", ",""),IF(I227&lt;&gt;"",I227,""),IF(I227&lt;&gt;"",", ",""),IF(I228&lt;&gt;"",I228,""),IF(I228&lt;&gt;"",", ",""),IF(I229&lt;&gt;"",I229,""),IF(I229&lt;&gt;"",", ",""))</f>
        <v/>
      </c>
      <c r="K129" s="53"/>
    </row>
    <row r="130" spans="1:11" ht="48" customHeight="1" thickBot="1" x14ac:dyDescent="0.3">
      <c r="A130" s="41" t="s">
        <v>4</v>
      </c>
      <c r="B130" s="41"/>
      <c r="C130" s="67" t="str">
        <f>IF(B130="","",IF(VLOOKUP(B130,'[8]Procesní kroky'!$A:$C,3,TRUE)="","",VLOOKUP(B130,'[8]Procesní kroky'!$A:$C,3,TRUE)))</f>
        <v/>
      </c>
      <c r="D130" s="67" t="str">
        <f>IF(B130="","",IF(VLOOKUP(B130,'[8]Procesní kroky'!$A:$D,4,TRUE)="","",VLOOKUP(B130,'[8]Procesní kroky'!$A:$D,4,TRUE)))</f>
        <v/>
      </c>
      <c r="E130" s="42" t="s">
        <v>301</v>
      </c>
      <c r="F130" s="43"/>
      <c r="G130" s="44" t="s">
        <v>36</v>
      </c>
      <c r="H130" s="45"/>
      <c r="I130" s="54" t="str">
        <f>IF(B130="","",IF(VLOOKUP(B130,'[8]Procesní kroky'!$A:$B,2,TRUE)="","",CONCATENATE(VLOOKUP(B130,'[8]Procesní kroky'!$A:$B,2,TRUE)," ",C130," → ",D130)))</f>
        <v/>
      </c>
      <c r="J130" s="181"/>
    </row>
    <row r="131" spans="1:11" ht="48" customHeight="1" thickBot="1" x14ac:dyDescent="0.3">
      <c r="A131" s="41" t="s">
        <v>5</v>
      </c>
      <c r="B131" s="41"/>
      <c r="C131" s="67" t="str">
        <f>IF(B131="","",IF(VLOOKUP(B131,'[8]Procesní kroky'!$A:$C,3,TRUE)="","",VLOOKUP(B131,'[8]Procesní kroky'!$A:$C,3,TRUE)))</f>
        <v/>
      </c>
      <c r="D131" s="67" t="str">
        <f>IF(B131="","",IF(VLOOKUP(B131,'[8]Procesní kroky'!$A:$D,4,TRUE)="","",VLOOKUP(B131,'[8]Procesní kroky'!$A:$D,4,TRUE)))</f>
        <v/>
      </c>
      <c r="E131" s="42" t="s">
        <v>301</v>
      </c>
      <c r="F131" s="43"/>
      <c r="G131" s="44" t="s">
        <v>37</v>
      </c>
      <c r="H131" s="45"/>
      <c r="I131" s="54" t="str">
        <f>IF(B131="","",IF(VLOOKUP(B131,'[8]Procesní kroky'!$A:$B,2,TRUE)="","",CONCATENATE(VLOOKUP(B131,'[8]Procesní kroky'!$A:$B,2,TRUE)," ",C131," → ",D131)))</f>
        <v/>
      </c>
      <c r="J131" s="181"/>
    </row>
    <row r="132" spans="1:11" ht="48" customHeight="1" thickBot="1" x14ac:dyDescent="0.3">
      <c r="A132" s="41" t="s">
        <v>6</v>
      </c>
      <c r="B132" s="41"/>
      <c r="C132" s="67" t="str">
        <f>IF(B132="","",IF(VLOOKUP(B132,'[8]Procesní kroky'!$A:$C,3,TRUE)="","",VLOOKUP(B132,'[8]Procesní kroky'!$A:$C,3,TRUE)))</f>
        <v/>
      </c>
      <c r="D132" s="67" t="str">
        <f>IF(B132="","",IF(VLOOKUP(B132,'[8]Procesní kroky'!$A:$D,4,TRUE)="","",VLOOKUP(B132,'[8]Procesní kroky'!$A:$D,4,TRUE)))</f>
        <v/>
      </c>
      <c r="E132" s="42" t="s">
        <v>301</v>
      </c>
      <c r="F132" s="43"/>
      <c r="G132" s="44" t="s">
        <v>38</v>
      </c>
      <c r="H132" s="45"/>
      <c r="I132" s="54" t="str">
        <f>IF(B132="","",IF(VLOOKUP(B132,'[8]Procesní kroky'!$A:$B,2,TRUE)="","",CONCATENATE(VLOOKUP(B132,'[8]Procesní kroky'!$A:$B,2,TRUE)," ",C132," → ",D132)))</f>
        <v/>
      </c>
      <c r="J132" s="181"/>
    </row>
    <row r="133" spans="1:11" ht="48" customHeight="1" thickBot="1" x14ac:dyDescent="0.3">
      <c r="A133" s="41" t="s">
        <v>7</v>
      </c>
      <c r="B133" s="41"/>
      <c r="C133" s="67" t="str">
        <f>IF(B133="","",IF(VLOOKUP(B133,'[8]Procesní kroky'!$A:$C,3,TRUE)="","",VLOOKUP(B133,'[8]Procesní kroky'!$A:$C,3,TRUE)))</f>
        <v/>
      </c>
      <c r="D133" s="67" t="str">
        <f>IF(B133="","",IF(VLOOKUP(B133,'[8]Procesní kroky'!$A:$D,4,TRUE)="","",VLOOKUP(B133,'[8]Procesní kroky'!$A:$D,4,TRUE)))</f>
        <v/>
      </c>
      <c r="E133" s="42" t="s">
        <v>301</v>
      </c>
      <c r="F133" s="43"/>
      <c r="G133" s="44" t="s">
        <v>39</v>
      </c>
      <c r="H133" s="45"/>
      <c r="I133" s="54" t="str">
        <f>IF(B133="","",IF(VLOOKUP(B133,'[8]Procesní kroky'!$A:$B,2,TRUE)="","",CONCATENATE(VLOOKUP(B133,'[8]Procesní kroky'!$A:$B,2,TRUE)," ",C133," → ",D133)))</f>
        <v/>
      </c>
      <c r="J133" s="181"/>
    </row>
    <row r="134" spans="1:11" ht="48" customHeight="1" thickBot="1" x14ac:dyDescent="0.3">
      <c r="A134" s="41" t="s">
        <v>8</v>
      </c>
      <c r="B134" s="41"/>
      <c r="C134" s="67" t="str">
        <f>IF(B134="","",IF(VLOOKUP(B134,'[8]Procesní kroky'!$A:$C,3,TRUE)="","",VLOOKUP(B134,'[8]Procesní kroky'!$A:$C,3,TRUE)))</f>
        <v/>
      </c>
      <c r="D134" s="67" t="str">
        <f>IF(B134="","",IF(VLOOKUP(B134,'[8]Procesní kroky'!$A:$D,4,TRUE)="","",VLOOKUP(B134,'[8]Procesní kroky'!$A:$D,4,TRUE)))</f>
        <v/>
      </c>
      <c r="E134" s="42" t="s">
        <v>301</v>
      </c>
      <c r="F134" s="43"/>
      <c r="G134" s="44" t="s">
        <v>40</v>
      </c>
      <c r="H134" s="45"/>
      <c r="I134" s="54" t="str">
        <f>IF(B134="","",IF(VLOOKUP(B134,'[8]Procesní kroky'!$A:$B,2,TRUE)="","",CONCATENATE(VLOOKUP(B134,'[8]Procesní kroky'!$A:$B,2,TRUE)," ",C134," → ",D134)))</f>
        <v/>
      </c>
      <c r="J134" s="181"/>
    </row>
    <row r="135" spans="1:11" ht="48" customHeight="1" thickBot="1" x14ac:dyDescent="0.3">
      <c r="A135" s="41" t="s">
        <v>9</v>
      </c>
      <c r="B135" s="41"/>
      <c r="C135" s="67" t="str">
        <f>IF(B135="","",IF(VLOOKUP(B135,'[8]Procesní kroky'!$A:$C,3,TRUE)="","",VLOOKUP(B135,'[8]Procesní kroky'!$A:$C,3,TRUE)))</f>
        <v/>
      </c>
      <c r="D135" s="67" t="str">
        <f>IF(B135="","",IF(VLOOKUP(B135,'[8]Procesní kroky'!$A:$D,4,TRUE)="","",VLOOKUP(B135,'[8]Procesní kroky'!$A:$D,4,TRUE)))</f>
        <v/>
      </c>
      <c r="E135" s="42" t="s">
        <v>301</v>
      </c>
      <c r="F135" s="43"/>
      <c r="G135" s="44" t="s">
        <v>41</v>
      </c>
      <c r="H135" s="45"/>
      <c r="I135" s="54" t="str">
        <f>IF(B135="","",IF(VLOOKUP(B135,'[8]Procesní kroky'!$A:$B,2,TRUE)="","",CONCATENATE(VLOOKUP(B135,'[8]Procesní kroky'!$A:$B,2,TRUE)," ",C135," → ",D135)))</f>
        <v/>
      </c>
      <c r="J135" s="181"/>
    </row>
    <row r="136" spans="1:11" ht="48" customHeight="1" thickBot="1" x14ac:dyDescent="0.3">
      <c r="A136" s="41" t="s">
        <v>10</v>
      </c>
      <c r="B136" s="41"/>
      <c r="C136" s="67" t="str">
        <f>IF(B136="","",IF(VLOOKUP(B136,'[8]Procesní kroky'!$A:$C,3,TRUE)="","",VLOOKUP(B136,'[8]Procesní kroky'!$A:$C,3,TRUE)))</f>
        <v/>
      </c>
      <c r="D136" s="67" t="str">
        <f>IF(B136="","",IF(VLOOKUP(B136,'[8]Procesní kroky'!$A:$D,4,TRUE)="","",VLOOKUP(B136,'[8]Procesní kroky'!$A:$D,4,TRUE)))</f>
        <v/>
      </c>
      <c r="E136" s="42" t="s">
        <v>301</v>
      </c>
      <c r="F136" s="43"/>
      <c r="G136" s="44" t="s">
        <v>42</v>
      </c>
      <c r="H136" s="45"/>
      <c r="I136" s="54" t="str">
        <f>IF(B136="","",IF(VLOOKUP(B136,'[8]Procesní kroky'!$A:$B,2,TRUE)="","",CONCATENATE(VLOOKUP(B136,'[8]Procesní kroky'!$A:$B,2,TRUE)," ",C136," → ",D136)))</f>
        <v/>
      </c>
    </row>
    <row r="137" spans="1:11" ht="48" customHeight="1" thickBot="1" x14ac:dyDescent="0.3">
      <c r="A137" s="41" t="s">
        <v>11</v>
      </c>
      <c r="B137" s="41"/>
      <c r="C137" s="67" t="str">
        <f>IF(B137="","",IF(VLOOKUP(B137,'[8]Procesní kroky'!$A:$C,3,TRUE)="","",VLOOKUP(B137,'[8]Procesní kroky'!$A:$C,3,TRUE)))</f>
        <v/>
      </c>
      <c r="D137" s="67" t="str">
        <f>IF(B137="","",IF(VLOOKUP(B137,'[8]Procesní kroky'!$A:$D,4,TRUE)="","",VLOOKUP(B137,'[8]Procesní kroky'!$A:$D,4,TRUE)))</f>
        <v/>
      </c>
      <c r="E137" s="42" t="s">
        <v>301</v>
      </c>
      <c r="F137" s="43"/>
      <c r="G137" s="44" t="s">
        <v>43</v>
      </c>
      <c r="H137" s="45"/>
      <c r="I137" s="54" t="str">
        <f>IF(B137="","",IF(VLOOKUP(B137,'[8]Procesní kroky'!$A:$B,2,TRUE)="","",CONCATENATE(VLOOKUP(B137,'[8]Procesní kroky'!$A:$B,2,TRUE)," ",C137," → ",D137)))</f>
        <v/>
      </c>
    </row>
    <row r="138" spans="1:11" ht="48" customHeight="1" thickBot="1" x14ac:dyDescent="0.3">
      <c r="A138" s="41" t="s">
        <v>12</v>
      </c>
      <c r="B138" s="41"/>
      <c r="C138" s="67" t="str">
        <f>IF(B138="","",IF(VLOOKUP(B138,'[8]Procesní kroky'!$A:$C,3,TRUE)="","",VLOOKUP(B138,'[8]Procesní kroky'!$A:$C,3,TRUE)))</f>
        <v/>
      </c>
      <c r="D138" s="67" t="str">
        <f>IF(B138="","",IF(VLOOKUP(B138,'[8]Procesní kroky'!$A:$D,4,TRUE)="","",VLOOKUP(B138,'[8]Procesní kroky'!$A:$D,4,TRUE)))</f>
        <v/>
      </c>
      <c r="E138" s="42" t="s">
        <v>301</v>
      </c>
      <c r="F138" s="43"/>
      <c r="G138" s="44" t="s">
        <v>44</v>
      </c>
      <c r="H138" s="45"/>
      <c r="I138" s="54" t="str">
        <f>IF(B138="","",IF(VLOOKUP(B138,'[8]Procesní kroky'!$A:$B,2,TRUE)="","",CONCATENATE(VLOOKUP(B138,'[8]Procesní kroky'!$A:$B,2,TRUE)," ",C138," → ",D138)))</f>
        <v/>
      </c>
    </row>
    <row r="139" spans="1:11" ht="48" customHeight="1" thickBot="1" x14ac:dyDescent="0.3">
      <c r="A139" s="41" t="s">
        <v>13</v>
      </c>
      <c r="B139" s="41"/>
      <c r="C139" s="67" t="str">
        <f>IF(B139="","",IF(VLOOKUP(B139,'[8]Procesní kroky'!$A:$C,3,TRUE)="","",VLOOKUP(B139,'[8]Procesní kroky'!$A:$C,3,TRUE)))</f>
        <v/>
      </c>
      <c r="D139" s="67" t="str">
        <f>IF(B139="","",IF(VLOOKUP(B139,'[8]Procesní kroky'!$A:$D,4,TRUE)="","",VLOOKUP(B139,'[8]Procesní kroky'!$A:$D,4,TRUE)))</f>
        <v/>
      </c>
      <c r="E139" s="42" t="s">
        <v>301</v>
      </c>
      <c r="F139" s="43"/>
      <c r="G139" s="44" t="s">
        <v>45</v>
      </c>
      <c r="H139" s="45"/>
      <c r="I139" s="54" t="str">
        <f>IF(B139="","",IF(VLOOKUP(B139,'[8]Procesní kroky'!$A:$B,2,TRUE)="","",CONCATENATE(VLOOKUP(B139,'[8]Procesní kroky'!$A:$B,2,TRUE)," ",C139," → ",D139)))</f>
        <v/>
      </c>
    </row>
    <row r="140" spans="1:11" ht="48" customHeight="1" thickBot="1" x14ac:dyDescent="0.3">
      <c r="A140" s="41" t="s">
        <v>14</v>
      </c>
      <c r="B140" s="41"/>
      <c r="C140" s="67" t="str">
        <f>IF(B140="","",IF(VLOOKUP(B140,'[8]Procesní kroky'!$A:$C,3,TRUE)="","",VLOOKUP(B140,'[8]Procesní kroky'!$A:$C,3,TRUE)))</f>
        <v/>
      </c>
      <c r="D140" s="67" t="str">
        <f>IF(B140="","",IF(VLOOKUP(B140,'[8]Procesní kroky'!$A:$D,4,TRUE)="","",VLOOKUP(B140,'[8]Procesní kroky'!$A:$D,4,TRUE)))</f>
        <v/>
      </c>
      <c r="E140" s="42" t="s">
        <v>301</v>
      </c>
      <c r="F140" s="43"/>
      <c r="G140" s="44" t="s">
        <v>46</v>
      </c>
      <c r="H140" s="45"/>
      <c r="I140" s="54" t="str">
        <f>IF(B140="","",IF(VLOOKUP(B140,'[8]Procesní kroky'!$A:$B,2,TRUE)="","",CONCATENATE(VLOOKUP(B140,'[8]Procesní kroky'!$A:$B,2,TRUE)," ",C140," → ",D140)))</f>
        <v/>
      </c>
    </row>
    <row r="141" spans="1:11" ht="48" customHeight="1" thickBot="1" x14ac:dyDescent="0.3">
      <c r="A141" s="41" t="s">
        <v>15</v>
      </c>
      <c r="B141" s="41"/>
      <c r="C141" s="67" t="str">
        <f>IF(B141="","",IF(VLOOKUP(B141,'[8]Procesní kroky'!$A:$C,3,TRUE)="","",VLOOKUP(B141,'[8]Procesní kroky'!$A:$C,3,TRUE)))</f>
        <v/>
      </c>
      <c r="D141" s="67" t="str">
        <f>IF(B141="","",IF(VLOOKUP(B141,'[8]Procesní kroky'!$A:$D,4,TRUE)="","",VLOOKUP(B141,'[8]Procesní kroky'!$A:$D,4,TRUE)))</f>
        <v/>
      </c>
      <c r="E141" s="42" t="s">
        <v>301</v>
      </c>
      <c r="F141" s="43"/>
      <c r="G141" s="44" t="s">
        <v>47</v>
      </c>
      <c r="H141" s="45"/>
      <c r="I141" s="54" t="str">
        <f>IF(B141="","",IF(VLOOKUP(B141,'[8]Procesní kroky'!$A:$B,2,TRUE)="","",CONCATENATE(VLOOKUP(B141,'[8]Procesní kroky'!$A:$B,2,TRUE)," ",C141," → ",D141)))</f>
        <v/>
      </c>
    </row>
    <row r="142" spans="1:11" ht="48" customHeight="1" thickBot="1" x14ac:dyDescent="0.3">
      <c r="A142" s="41" t="s">
        <v>35</v>
      </c>
      <c r="B142" s="41"/>
      <c r="C142" s="67" t="str">
        <f>IF(B142="","",IF(VLOOKUP(B142,'[8]Procesní kroky'!$A:$C,3,TRUE)="","",VLOOKUP(B142,'[8]Procesní kroky'!$A:$C,3,TRUE)))</f>
        <v/>
      </c>
      <c r="D142" s="67" t="str">
        <f>IF(B142="","",IF(VLOOKUP(B142,'[8]Procesní kroky'!$A:$D,4,TRUE)="","",VLOOKUP(B142,'[8]Procesní kroky'!$A:$D,4,TRUE)))</f>
        <v/>
      </c>
      <c r="E142" s="42" t="s">
        <v>301</v>
      </c>
      <c r="F142" s="43"/>
      <c r="G142" s="44" t="s">
        <v>48</v>
      </c>
      <c r="H142" s="45"/>
      <c r="I142" s="54" t="str">
        <f>IF(B142="","",IF(VLOOKUP(B142,'[8]Procesní kroky'!$A:$B,2,TRUE)="","",CONCATENATE(VLOOKUP(B142,'[8]Procesní kroky'!$A:$B,2,TRUE)," ",C142," → ",D142)))</f>
        <v/>
      </c>
    </row>
    <row r="143" spans="1:11" ht="48" customHeight="1" thickBot="1" x14ac:dyDescent="0.3">
      <c r="A143" s="41" t="s">
        <v>49</v>
      </c>
      <c r="B143" s="41"/>
      <c r="C143" s="67" t="str">
        <f>IF(B143="","",IF(VLOOKUP(B143,'[8]Procesní kroky'!$A:$C,3,TRUE)="","",VLOOKUP(B143,'[8]Procesní kroky'!$A:$C,3,TRUE)))</f>
        <v/>
      </c>
      <c r="D143" s="67" t="str">
        <f>IF(B143="","",IF(VLOOKUP(B143,'[8]Procesní kroky'!$A:$D,4,TRUE)="","",VLOOKUP(B143,'[8]Procesní kroky'!$A:$D,4,TRUE)))</f>
        <v/>
      </c>
      <c r="E143" s="42" t="s">
        <v>301</v>
      </c>
      <c r="F143" s="43"/>
      <c r="G143" s="44" t="s">
        <v>81</v>
      </c>
      <c r="H143" s="45"/>
      <c r="I143" s="54" t="str">
        <f>IF(B143="","",IF(VLOOKUP(B143,'[8]Procesní kroky'!$A:$B,2,TRUE)="","",CONCATENATE(VLOOKUP(B143,'[8]Procesní kroky'!$A:$B,2,TRUE)," ",C143," → ",D143)))</f>
        <v/>
      </c>
    </row>
    <row r="144" spans="1:11" ht="48" customHeight="1" thickBot="1" x14ac:dyDescent="0.3">
      <c r="A144" s="41" t="s">
        <v>50</v>
      </c>
      <c r="B144" s="41"/>
      <c r="C144" s="67" t="str">
        <f>IF(B144="","",IF(VLOOKUP(B144,'[8]Procesní kroky'!$A:$C,3,TRUE)="","",VLOOKUP(B144,'[8]Procesní kroky'!$A:$C,3,TRUE)))</f>
        <v/>
      </c>
      <c r="D144" s="67" t="str">
        <f>IF(B144="","",IF(VLOOKUP(B144,'[8]Procesní kroky'!$A:$D,4,TRUE)="","",VLOOKUP(B144,'[8]Procesní kroky'!$A:$D,4,TRUE)))</f>
        <v/>
      </c>
      <c r="E144" s="42" t="s">
        <v>301</v>
      </c>
      <c r="F144" s="43"/>
      <c r="G144" s="44" t="s">
        <v>82</v>
      </c>
      <c r="H144" s="45"/>
      <c r="I144" s="54" t="str">
        <f>IF(B144="","",IF(VLOOKUP(B144,'[8]Procesní kroky'!$A:$B,2,TRUE)="","",CONCATENATE(VLOOKUP(B144,'[8]Procesní kroky'!$A:$B,2,TRUE)," ",C144," → ",D144)))</f>
        <v/>
      </c>
    </row>
    <row r="145" spans="1:9" ht="48" customHeight="1" thickBot="1" x14ac:dyDescent="0.3">
      <c r="A145" s="41" t="s">
        <v>51</v>
      </c>
      <c r="B145" s="41"/>
      <c r="C145" s="67" t="str">
        <f>IF(B145="","",IF(VLOOKUP(B145,'[8]Procesní kroky'!$A:$C,3,TRUE)="","",VLOOKUP(B145,'[8]Procesní kroky'!$A:$C,3,TRUE)))</f>
        <v/>
      </c>
      <c r="D145" s="67" t="str">
        <f>IF(B145="","",IF(VLOOKUP(B145,'[8]Procesní kroky'!$A:$D,4,TRUE)="","",VLOOKUP(B145,'[8]Procesní kroky'!$A:$D,4,TRUE)))</f>
        <v/>
      </c>
      <c r="E145" s="42" t="s">
        <v>301</v>
      </c>
      <c r="F145" s="43"/>
      <c r="G145" s="44" t="s">
        <v>83</v>
      </c>
      <c r="H145" s="45"/>
      <c r="I145" s="54" t="str">
        <f>IF(B145="","",IF(VLOOKUP(B145,'[8]Procesní kroky'!$A:$B,2,TRUE)="","",CONCATENATE(VLOOKUP(B145,'[8]Procesní kroky'!$A:$B,2,TRUE)," ",C145," → ",D145)))</f>
        <v/>
      </c>
    </row>
    <row r="146" spans="1:9" ht="48" customHeight="1" thickBot="1" x14ac:dyDescent="0.3">
      <c r="A146" s="41" t="s">
        <v>52</v>
      </c>
      <c r="B146" s="41"/>
      <c r="C146" s="67" t="str">
        <f>IF(B146="","",IF(VLOOKUP(B146,'[8]Procesní kroky'!$A:$C,3,TRUE)="","",VLOOKUP(B146,'[8]Procesní kroky'!$A:$C,3,TRUE)))</f>
        <v/>
      </c>
      <c r="D146" s="67" t="str">
        <f>IF(B146="","",IF(VLOOKUP(B146,'[8]Procesní kroky'!$A:$D,4,TRUE)="","",VLOOKUP(B146,'[8]Procesní kroky'!$A:$D,4,TRUE)))</f>
        <v/>
      </c>
      <c r="E146" s="42" t="s">
        <v>301</v>
      </c>
      <c r="F146" s="43"/>
      <c r="G146" s="44" t="s">
        <v>84</v>
      </c>
      <c r="H146" s="45"/>
      <c r="I146" s="54" t="str">
        <f>IF(B146="","",IF(VLOOKUP(B146,'[8]Procesní kroky'!$A:$B,2,TRUE)="","",CONCATENATE(VLOOKUP(B146,'[8]Procesní kroky'!$A:$B,2,TRUE)," ",C146," → ",D146)))</f>
        <v/>
      </c>
    </row>
    <row r="147" spans="1:9" ht="48" customHeight="1" thickBot="1" x14ac:dyDescent="0.3">
      <c r="A147" s="41" t="s">
        <v>53</v>
      </c>
      <c r="B147" s="41"/>
      <c r="C147" s="67" t="str">
        <f>IF(B147="","",IF(VLOOKUP(B147,'[8]Procesní kroky'!$A:$C,3,TRUE)="","",VLOOKUP(B147,'[8]Procesní kroky'!$A:$C,3,TRUE)))</f>
        <v/>
      </c>
      <c r="D147" s="67" t="str">
        <f>IF(B147="","",IF(VLOOKUP(B147,'[8]Procesní kroky'!$A:$D,4,TRUE)="","",VLOOKUP(B147,'[8]Procesní kroky'!$A:$D,4,TRUE)))</f>
        <v/>
      </c>
      <c r="E147" s="42" t="s">
        <v>301</v>
      </c>
      <c r="F147" s="43"/>
      <c r="G147" s="44" t="s">
        <v>85</v>
      </c>
      <c r="H147" s="45"/>
      <c r="I147" s="54" t="str">
        <f>IF(B147="","",IF(VLOOKUP(B147,'[8]Procesní kroky'!$A:$B,2,TRUE)="","",CONCATENATE(VLOOKUP(B147,'[8]Procesní kroky'!$A:$B,2,TRUE)," ",C147," → ",D147)))</f>
        <v/>
      </c>
    </row>
    <row r="148" spans="1:9" ht="48" customHeight="1" thickBot="1" x14ac:dyDescent="0.3">
      <c r="A148" s="41" t="s">
        <v>54</v>
      </c>
      <c r="B148" s="41"/>
      <c r="C148" s="67" t="str">
        <f>IF(B148="","",IF(VLOOKUP(B148,'[8]Procesní kroky'!$A:$C,3,TRUE)="","",VLOOKUP(B148,'[8]Procesní kroky'!$A:$C,3,TRUE)))</f>
        <v/>
      </c>
      <c r="D148" s="67" t="str">
        <f>IF(B148="","",IF(VLOOKUP(B148,'[8]Procesní kroky'!$A:$D,4,TRUE)="","",VLOOKUP(B148,'[8]Procesní kroky'!$A:$D,4,TRUE)))</f>
        <v/>
      </c>
      <c r="E148" s="42" t="s">
        <v>301</v>
      </c>
      <c r="F148" s="43"/>
      <c r="G148" s="44" t="s">
        <v>86</v>
      </c>
      <c r="H148" s="45"/>
      <c r="I148" s="54" t="str">
        <f>IF(B148="","",IF(VLOOKUP(B148,'[8]Procesní kroky'!$A:$B,2,TRUE)="","",CONCATENATE(VLOOKUP(B148,'[8]Procesní kroky'!$A:$B,2,TRUE)," ",C148," → ",D148)))</f>
        <v/>
      </c>
    </row>
    <row r="149" spans="1:9" ht="48" customHeight="1" thickBot="1" x14ac:dyDescent="0.3">
      <c r="A149" s="41" t="s">
        <v>55</v>
      </c>
      <c r="B149" s="41"/>
      <c r="C149" s="67" t="str">
        <f>IF(B149="","",IF(VLOOKUP(B149,'[8]Procesní kroky'!$A:$C,3,TRUE)="","",VLOOKUP(B149,'[8]Procesní kroky'!$A:$C,3,TRUE)))</f>
        <v/>
      </c>
      <c r="D149" s="67" t="str">
        <f>IF(B149="","",IF(VLOOKUP(B149,'[8]Procesní kroky'!$A:$D,4,TRUE)="","",VLOOKUP(B149,'[8]Procesní kroky'!$A:$D,4,TRUE)))</f>
        <v/>
      </c>
      <c r="E149" s="42" t="s">
        <v>301</v>
      </c>
      <c r="F149" s="43"/>
      <c r="G149" s="44" t="s">
        <v>87</v>
      </c>
      <c r="H149" s="45"/>
      <c r="I149" s="54" t="str">
        <f>IF(B149="","",IF(VLOOKUP(B149,'[8]Procesní kroky'!$A:$B,2,TRUE)="","",CONCATENATE(VLOOKUP(B149,'[8]Procesní kroky'!$A:$B,2,TRUE)," ",C149," → ",D149)))</f>
        <v/>
      </c>
    </row>
    <row r="150" spans="1:9" ht="48" customHeight="1" thickBot="1" x14ac:dyDescent="0.3">
      <c r="A150" s="41" t="s">
        <v>56</v>
      </c>
      <c r="B150" s="41"/>
      <c r="C150" s="67" t="str">
        <f>IF(B150="","",IF(VLOOKUP(B150,'[8]Procesní kroky'!$A:$C,3,TRUE)="","",VLOOKUP(B150,'[8]Procesní kroky'!$A:$C,3,TRUE)))</f>
        <v/>
      </c>
      <c r="D150" s="67" t="str">
        <f>IF(B150="","",IF(VLOOKUP(B150,'[8]Procesní kroky'!$A:$D,4,TRUE)="","",VLOOKUP(B150,'[8]Procesní kroky'!$A:$D,4,TRUE)))</f>
        <v/>
      </c>
      <c r="E150" s="42" t="s">
        <v>301</v>
      </c>
      <c r="F150" s="43"/>
      <c r="G150" s="44" t="s">
        <v>111</v>
      </c>
      <c r="H150" s="45"/>
      <c r="I150" s="54" t="str">
        <f>IF(B150="","",IF(VLOOKUP(B150,'[8]Procesní kroky'!$A:$B,2,TRUE)="","",CONCATENATE(VLOOKUP(B150,'[8]Procesní kroky'!$A:$B,2,TRUE)," ",C150," → ",D150)))</f>
        <v/>
      </c>
    </row>
    <row r="151" spans="1:9" ht="48" customHeight="1" thickBot="1" x14ac:dyDescent="0.3">
      <c r="A151" s="41" t="s">
        <v>57</v>
      </c>
      <c r="B151" s="41"/>
      <c r="C151" s="67" t="str">
        <f>IF(B151="","",IF(VLOOKUP(B151,'[8]Procesní kroky'!$A:$C,3,TRUE)="","",VLOOKUP(B151,'[8]Procesní kroky'!$A:$C,3,TRUE)))</f>
        <v/>
      </c>
      <c r="D151" s="67" t="str">
        <f>IF(B151="","",IF(VLOOKUP(B151,'[8]Procesní kroky'!$A:$D,4,TRUE)="","",VLOOKUP(B151,'[8]Procesní kroky'!$A:$D,4,TRUE)))</f>
        <v/>
      </c>
      <c r="E151" s="42" t="s">
        <v>301</v>
      </c>
      <c r="F151" s="43"/>
      <c r="G151" s="44" t="s">
        <v>88</v>
      </c>
      <c r="H151" s="45"/>
      <c r="I151" s="54" t="str">
        <f>IF(B151="","",IF(VLOOKUP(B151,'[8]Procesní kroky'!$A:$B,2,TRUE)="","",CONCATENATE(VLOOKUP(B151,'[8]Procesní kroky'!$A:$B,2,TRUE)," ",C151," → ",D151)))</f>
        <v/>
      </c>
    </row>
    <row r="152" spans="1:9" ht="48" customHeight="1" thickBot="1" x14ac:dyDescent="0.3">
      <c r="A152" s="41" t="s">
        <v>58</v>
      </c>
      <c r="B152" s="41"/>
      <c r="C152" s="67" t="str">
        <f>IF(B152="","",IF(VLOOKUP(B152,'[8]Procesní kroky'!$A:$C,3,TRUE)="","",VLOOKUP(B152,'[8]Procesní kroky'!$A:$C,3,TRUE)))</f>
        <v/>
      </c>
      <c r="D152" s="67" t="str">
        <f>IF(B152="","",IF(VLOOKUP(B152,'[8]Procesní kroky'!$A:$D,4,TRUE)="","",VLOOKUP(B152,'[8]Procesní kroky'!$A:$D,4,TRUE)))</f>
        <v/>
      </c>
      <c r="E152" s="42" t="s">
        <v>301</v>
      </c>
      <c r="F152" s="43"/>
      <c r="G152" s="44" t="s">
        <v>89</v>
      </c>
      <c r="H152" s="45"/>
      <c r="I152" s="54" t="str">
        <f>IF(B152="","",IF(VLOOKUP(B152,'[8]Procesní kroky'!$A:$B,2,TRUE)="","",CONCATENATE(VLOOKUP(B152,'[8]Procesní kroky'!$A:$B,2,TRUE)," ",C152," → ",D152)))</f>
        <v/>
      </c>
    </row>
    <row r="153" spans="1:9" ht="48" customHeight="1" thickBot="1" x14ac:dyDescent="0.3">
      <c r="A153" s="41" t="s">
        <v>59</v>
      </c>
      <c r="B153" s="41"/>
      <c r="C153" s="67" t="str">
        <f>IF(B153="","",IF(VLOOKUP(B153,'[8]Procesní kroky'!$A:$C,3,TRUE)="","",VLOOKUP(B153,'[8]Procesní kroky'!$A:$C,3,TRUE)))</f>
        <v/>
      </c>
      <c r="D153" s="67" t="str">
        <f>IF(B153="","",IF(VLOOKUP(B153,'[8]Procesní kroky'!$A:$D,4,TRUE)="","",VLOOKUP(B153,'[8]Procesní kroky'!$A:$D,4,TRUE)))</f>
        <v/>
      </c>
      <c r="E153" s="42" t="s">
        <v>301</v>
      </c>
      <c r="F153" s="43"/>
      <c r="G153" s="44" t="s">
        <v>90</v>
      </c>
      <c r="H153" s="45"/>
      <c r="I153" s="54" t="str">
        <f>IF(B153="","",IF(VLOOKUP(B153,'[8]Procesní kroky'!$A:$B,2,TRUE)="","",CONCATENATE(VLOOKUP(B153,'[8]Procesní kroky'!$A:$B,2,TRUE)," ",C153," → ",D153)))</f>
        <v/>
      </c>
    </row>
    <row r="154" spans="1:9" ht="48" customHeight="1" thickBot="1" x14ac:dyDescent="0.3">
      <c r="A154" s="41" t="s">
        <v>60</v>
      </c>
      <c r="B154" s="41"/>
      <c r="C154" s="67" t="str">
        <f>IF(B154="","",IF(VLOOKUP(B154,'[8]Procesní kroky'!$A:$C,3,TRUE)="","",VLOOKUP(B154,'[8]Procesní kroky'!$A:$C,3,TRUE)))</f>
        <v/>
      </c>
      <c r="D154" s="67" t="str">
        <f>IF(B154="","",IF(VLOOKUP(B154,'[8]Procesní kroky'!$A:$D,4,TRUE)="","",VLOOKUP(B154,'[8]Procesní kroky'!$A:$D,4,TRUE)))</f>
        <v/>
      </c>
      <c r="E154" s="42" t="s">
        <v>301</v>
      </c>
      <c r="F154" s="43"/>
      <c r="G154" s="44" t="s">
        <v>91</v>
      </c>
      <c r="H154" s="45"/>
      <c r="I154" s="54" t="str">
        <f>IF(B154="","",IF(VLOOKUP(B154,'[8]Procesní kroky'!$A:$B,2,TRUE)="","",CONCATENATE(VLOOKUP(B154,'[8]Procesní kroky'!$A:$B,2,TRUE)," ",C154," → ",D154)))</f>
        <v/>
      </c>
    </row>
    <row r="155" spans="1:9" ht="48" customHeight="1" thickBot="1" x14ac:dyDescent="0.3">
      <c r="A155" s="41" t="s">
        <v>61</v>
      </c>
      <c r="B155" s="41"/>
      <c r="C155" s="67" t="str">
        <f>IF(B155="","",IF(VLOOKUP(B155,'[8]Procesní kroky'!$A:$C,3,TRUE)="","",VLOOKUP(B155,'[8]Procesní kroky'!$A:$C,3,TRUE)))</f>
        <v/>
      </c>
      <c r="D155" s="67" t="str">
        <f>IF(B155="","",IF(VLOOKUP(B155,'[8]Procesní kroky'!$A:$D,4,TRUE)="","",VLOOKUP(B155,'[8]Procesní kroky'!$A:$D,4,TRUE)))</f>
        <v/>
      </c>
      <c r="E155" s="42" t="s">
        <v>301</v>
      </c>
      <c r="F155" s="43"/>
      <c r="G155" s="44" t="s">
        <v>92</v>
      </c>
      <c r="H155" s="45"/>
      <c r="I155" s="54" t="str">
        <f>IF(B155="","",IF(VLOOKUP(B155,'[8]Procesní kroky'!$A:$B,2,TRUE)="","",CONCATENATE(VLOOKUP(B155,'[8]Procesní kroky'!$A:$B,2,TRUE)," ",C155," → ",D155)))</f>
        <v/>
      </c>
    </row>
    <row r="156" spans="1:9" ht="48" customHeight="1" thickBot="1" x14ac:dyDescent="0.3">
      <c r="A156" s="41" t="s">
        <v>62</v>
      </c>
      <c r="B156" s="41"/>
      <c r="C156" s="67" t="str">
        <f>IF(B156="","",IF(VLOOKUP(B156,'[8]Procesní kroky'!$A:$C,3,TRUE)="","",VLOOKUP(B156,'[8]Procesní kroky'!$A:$C,3,TRUE)))</f>
        <v/>
      </c>
      <c r="D156" s="67" t="str">
        <f>IF(B156="","",IF(VLOOKUP(B156,'[8]Procesní kroky'!$A:$D,4,TRUE)="","",VLOOKUP(B156,'[8]Procesní kroky'!$A:$D,4,TRUE)))</f>
        <v/>
      </c>
      <c r="E156" s="42" t="s">
        <v>301</v>
      </c>
      <c r="F156" s="43"/>
      <c r="G156" s="44" t="s">
        <v>93</v>
      </c>
      <c r="H156" s="45"/>
      <c r="I156" s="54" t="str">
        <f>IF(B156="","",IF(VLOOKUP(B156,'[8]Procesní kroky'!$A:$B,2,TRUE)="","",CONCATENATE(VLOOKUP(B156,'[8]Procesní kroky'!$A:$B,2,TRUE)," ",C156," → ",D156)))</f>
        <v/>
      </c>
    </row>
    <row r="157" spans="1:9" ht="48" customHeight="1" thickBot="1" x14ac:dyDescent="0.3">
      <c r="A157" s="41" t="s">
        <v>63</v>
      </c>
      <c r="B157" s="41"/>
      <c r="C157" s="67" t="str">
        <f>IF(B157="","",IF(VLOOKUP(B157,'[8]Procesní kroky'!$A:$C,3,TRUE)="","",VLOOKUP(B157,'[8]Procesní kroky'!$A:$C,3,TRUE)))</f>
        <v/>
      </c>
      <c r="D157" s="67" t="str">
        <f>IF(B157="","",IF(VLOOKUP(B157,'[8]Procesní kroky'!$A:$D,4,TRUE)="","",VLOOKUP(B157,'[8]Procesní kroky'!$A:$D,4,TRUE)))</f>
        <v/>
      </c>
      <c r="E157" s="42" t="s">
        <v>301</v>
      </c>
      <c r="F157" s="43"/>
      <c r="G157" s="44" t="s">
        <v>94</v>
      </c>
      <c r="H157" s="45"/>
      <c r="I157" s="54" t="str">
        <f>IF(B157="","",IF(VLOOKUP(B157,'[8]Procesní kroky'!$A:$B,2,TRUE)="","",CONCATENATE(VLOOKUP(B157,'[8]Procesní kroky'!$A:$B,2,TRUE)," ",C157," → ",D157)))</f>
        <v/>
      </c>
    </row>
    <row r="158" spans="1:9" ht="48" customHeight="1" thickBot="1" x14ac:dyDescent="0.3">
      <c r="A158" s="41" t="s">
        <v>64</v>
      </c>
      <c r="B158" s="41"/>
      <c r="C158" s="67" t="str">
        <f>IF(B158="","",IF(VLOOKUP(B158,'[8]Procesní kroky'!$A:$C,3,TRUE)="","",VLOOKUP(B158,'[8]Procesní kroky'!$A:$C,3,TRUE)))</f>
        <v/>
      </c>
      <c r="D158" s="67" t="str">
        <f>IF(B158="","",IF(VLOOKUP(B158,'[8]Procesní kroky'!$A:$D,4,TRUE)="","",VLOOKUP(B158,'[8]Procesní kroky'!$A:$D,4,TRUE)))</f>
        <v/>
      </c>
      <c r="E158" s="42" t="s">
        <v>301</v>
      </c>
      <c r="F158" s="43"/>
      <c r="G158" s="44" t="s">
        <v>95</v>
      </c>
      <c r="H158" s="45"/>
      <c r="I158" s="54" t="str">
        <f>IF(B158="","",IF(VLOOKUP(B158,'[8]Procesní kroky'!$A:$B,2,TRUE)="","",CONCATENATE(VLOOKUP(B158,'[8]Procesní kroky'!$A:$B,2,TRUE)," ",C158," → ",D158)))</f>
        <v/>
      </c>
    </row>
    <row r="159" spans="1:9" ht="48" customHeight="1" thickBot="1" x14ac:dyDescent="0.3">
      <c r="A159" s="41" t="s">
        <v>65</v>
      </c>
      <c r="B159" s="41"/>
      <c r="C159" s="67" t="str">
        <f>IF(B159="","",IF(VLOOKUP(B159,'[8]Procesní kroky'!$A:$C,3,TRUE)="","",VLOOKUP(B159,'[8]Procesní kroky'!$A:$C,3,TRUE)))</f>
        <v/>
      </c>
      <c r="D159" s="67" t="str">
        <f>IF(B159="","",IF(VLOOKUP(B159,'[8]Procesní kroky'!$A:$D,4,TRUE)="","",VLOOKUP(B159,'[8]Procesní kroky'!$A:$D,4,TRUE)))</f>
        <v/>
      </c>
      <c r="E159" s="42" t="s">
        <v>301</v>
      </c>
      <c r="F159" s="43"/>
      <c r="G159" s="44" t="s">
        <v>96</v>
      </c>
      <c r="H159" s="45"/>
      <c r="I159" s="54" t="str">
        <f>IF(B159="","",IF(VLOOKUP(B159,'[8]Procesní kroky'!$A:$B,2,TRUE)="","",CONCATENATE(VLOOKUP(B159,'[8]Procesní kroky'!$A:$B,2,TRUE)," ",C159," → ",D159)))</f>
        <v/>
      </c>
    </row>
    <row r="160" spans="1:9" ht="48" customHeight="1" thickBot="1" x14ac:dyDescent="0.3">
      <c r="A160" s="41" t="s">
        <v>66</v>
      </c>
      <c r="B160" s="41"/>
      <c r="C160" s="67" t="str">
        <f>IF(B160="","",IF(VLOOKUP(B160,'[8]Procesní kroky'!$A:$C,3,TRUE)="","",VLOOKUP(B160,'[8]Procesní kroky'!$A:$C,3,TRUE)))</f>
        <v/>
      </c>
      <c r="D160" s="67" t="str">
        <f>IF(B160="","",IF(VLOOKUP(B160,'[8]Procesní kroky'!$A:$D,4,TRUE)="","",VLOOKUP(B160,'[8]Procesní kroky'!$A:$D,4,TRUE)))</f>
        <v/>
      </c>
      <c r="E160" s="42" t="s">
        <v>301</v>
      </c>
      <c r="F160" s="43"/>
      <c r="G160" s="44" t="s">
        <v>97</v>
      </c>
      <c r="H160" s="45"/>
      <c r="I160" s="54" t="str">
        <f>IF(B160="","",IF(VLOOKUP(B160,'[8]Procesní kroky'!$A:$B,2,TRUE)="","",CONCATENATE(VLOOKUP(B160,'[8]Procesní kroky'!$A:$B,2,TRUE)," ",C160," → ",D160)))</f>
        <v/>
      </c>
    </row>
    <row r="161" spans="1:9" ht="48" customHeight="1" thickBot="1" x14ac:dyDescent="0.3">
      <c r="A161" s="41" t="s">
        <v>67</v>
      </c>
      <c r="B161" s="41"/>
      <c r="C161" s="67" t="str">
        <f>IF(B161="","",IF(VLOOKUP(B161,'[8]Procesní kroky'!$A:$C,3,TRUE)="","",VLOOKUP(B161,'[8]Procesní kroky'!$A:$C,3,TRUE)))</f>
        <v/>
      </c>
      <c r="D161" s="67" t="str">
        <f>IF(B161="","",IF(VLOOKUP(B161,'[8]Procesní kroky'!$A:$D,4,TRUE)="","",VLOOKUP(B161,'[8]Procesní kroky'!$A:$D,4,TRUE)))</f>
        <v/>
      </c>
      <c r="E161" s="42" t="s">
        <v>301</v>
      </c>
      <c r="F161" s="43"/>
      <c r="G161" s="44" t="s">
        <v>98</v>
      </c>
      <c r="H161" s="45"/>
      <c r="I161" s="54" t="str">
        <f>IF(B161="","",IF(VLOOKUP(B161,'[8]Procesní kroky'!$A:$B,2,TRUE)="","",CONCATENATE(VLOOKUP(B161,'[8]Procesní kroky'!$A:$B,2,TRUE)," ",C161," → ",D161)))</f>
        <v/>
      </c>
    </row>
    <row r="162" spans="1:9" ht="48" customHeight="1" thickBot="1" x14ac:dyDescent="0.3">
      <c r="A162" s="41" t="s">
        <v>68</v>
      </c>
      <c r="B162" s="41"/>
      <c r="C162" s="67" t="str">
        <f>IF(B162="","",IF(VLOOKUP(B162,'[8]Procesní kroky'!$A:$C,3,TRUE)="","",VLOOKUP(B162,'[8]Procesní kroky'!$A:$C,3,TRUE)))</f>
        <v/>
      </c>
      <c r="D162" s="67" t="str">
        <f>IF(B162="","",IF(VLOOKUP(B162,'[8]Procesní kroky'!$A:$D,4,TRUE)="","",VLOOKUP(B162,'[8]Procesní kroky'!$A:$D,4,TRUE)))</f>
        <v/>
      </c>
      <c r="E162" s="42" t="s">
        <v>301</v>
      </c>
      <c r="F162" s="43"/>
      <c r="G162" s="44" t="s">
        <v>99</v>
      </c>
      <c r="H162" s="45"/>
      <c r="I162" s="54" t="str">
        <f>IF(B162="","",IF(VLOOKUP(B162,'[8]Procesní kroky'!$A:$B,2,TRUE)="","",CONCATENATE(VLOOKUP(B162,'[8]Procesní kroky'!$A:$B,2,TRUE)," ",C162," → ",D162)))</f>
        <v/>
      </c>
    </row>
    <row r="163" spans="1:9" ht="48" customHeight="1" thickBot="1" x14ac:dyDescent="0.3">
      <c r="A163" s="41" t="s">
        <v>69</v>
      </c>
      <c r="B163" s="41"/>
      <c r="C163" s="67" t="str">
        <f>IF(B163="","",IF(VLOOKUP(B163,'[8]Procesní kroky'!$A:$C,3,TRUE)="","",VLOOKUP(B163,'[8]Procesní kroky'!$A:$C,3,TRUE)))</f>
        <v/>
      </c>
      <c r="D163" s="67" t="str">
        <f>IF(B163="","",IF(VLOOKUP(B163,'[8]Procesní kroky'!$A:$D,4,TRUE)="","",VLOOKUP(B163,'[8]Procesní kroky'!$A:$D,4,TRUE)))</f>
        <v/>
      </c>
      <c r="E163" s="42" t="s">
        <v>301</v>
      </c>
      <c r="F163" s="43"/>
      <c r="G163" s="44" t="s">
        <v>100</v>
      </c>
      <c r="H163" s="45"/>
      <c r="I163" s="54" t="str">
        <f>IF(B163="","",IF(VLOOKUP(B163,'[8]Procesní kroky'!$A:$B,2,TRUE)="","",CONCATENATE(VLOOKUP(B163,'[8]Procesní kroky'!$A:$B,2,TRUE)," ",C163," → ",D163)))</f>
        <v/>
      </c>
    </row>
    <row r="164" spans="1:9" ht="48" customHeight="1" thickBot="1" x14ac:dyDescent="0.3">
      <c r="A164" s="41" t="s">
        <v>70</v>
      </c>
      <c r="B164" s="41"/>
      <c r="C164" s="67" t="str">
        <f>IF(B164="","",IF(VLOOKUP(B164,'[8]Procesní kroky'!$A:$C,3,TRUE)="","",VLOOKUP(B164,'[8]Procesní kroky'!$A:$C,3,TRUE)))</f>
        <v/>
      </c>
      <c r="D164" s="67" t="str">
        <f>IF(B164="","",IF(VLOOKUP(B164,'[8]Procesní kroky'!$A:$D,4,TRUE)="","",VLOOKUP(B164,'[8]Procesní kroky'!$A:$D,4,TRUE)))</f>
        <v/>
      </c>
      <c r="E164" s="42" t="s">
        <v>301</v>
      </c>
      <c r="F164" s="43"/>
      <c r="G164" s="44" t="s">
        <v>101</v>
      </c>
      <c r="H164" s="45"/>
      <c r="I164" s="54" t="str">
        <f>IF(B164="","",IF(VLOOKUP(B164,'[8]Procesní kroky'!$A:$B,2,TRUE)="","",CONCATENATE(VLOOKUP(B164,'[8]Procesní kroky'!$A:$B,2,TRUE)," ",C164," → ",D164)))</f>
        <v/>
      </c>
    </row>
    <row r="165" spans="1:9" ht="48" customHeight="1" thickBot="1" x14ac:dyDescent="0.3">
      <c r="A165" s="41" t="s">
        <v>71</v>
      </c>
      <c r="B165" s="41"/>
      <c r="C165" s="67" t="str">
        <f>IF(B165="","",IF(VLOOKUP(B165,'[8]Procesní kroky'!$A:$C,3,TRUE)="","",VLOOKUP(B165,'[8]Procesní kroky'!$A:$C,3,TRUE)))</f>
        <v/>
      </c>
      <c r="D165" s="67" t="str">
        <f>IF(B165="","",IF(VLOOKUP(B165,'[8]Procesní kroky'!$A:$D,4,TRUE)="","",VLOOKUP(B165,'[8]Procesní kroky'!$A:$D,4,TRUE)))</f>
        <v/>
      </c>
      <c r="E165" s="42" t="s">
        <v>301</v>
      </c>
      <c r="F165" s="43"/>
      <c r="G165" s="44" t="s">
        <v>102</v>
      </c>
      <c r="H165" s="45"/>
      <c r="I165" s="54" t="str">
        <f>IF(B165="","",IF(VLOOKUP(B165,'[8]Procesní kroky'!$A:$B,2,TRUE)="","",CONCATENATE(VLOOKUP(B165,'[8]Procesní kroky'!$A:$B,2,TRUE)," ",C165," → ",D165)))</f>
        <v/>
      </c>
    </row>
    <row r="166" spans="1:9" ht="48" customHeight="1" thickBot="1" x14ac:dyDescent="0.3">
      <c r="A166" s="41" t="s">
        <v>72</v>
      </c>
      <c r="B166" s="41"/>
      <c r="C166" s="67" t="str">
        <f>IF(B166="","",IF(VLOOKUP(B166,'[8]Procesní kroky'!$A:$C,3,TRUE)="","",VLOOKUP(B166,'[8]Procesní kroky'!$A:$C,3,TRUE)))</f>
        <v/>
      </c>
      <c r="D166" s="67" t="str">
        <f>IF(B166="","",IF(VLOOKUP(B166,'[8]Procesní kroky'!$A:$D,4,TRUE)="","",VLOOKUP(B166,'[8]Procesní kroky'!$A:$D,4,TRUE)))</f>
        <v/>
      </c>
      <c r="E166" s="42" t="s">
        <v>301</v>
      </c>
      <c r="F166" s="43"/>
      <c r="G166" s="44" t="s">
        <v>103</v>
      </c>
      <c r="H166" s="45"/>
      <c r="I166" s="54" t="str">
        <f>IF(B166="","",IF(VLOOKUP(B166,'[8]Procesní kroky'!$A:$B,2,TRUE)="","",CONCATENATE(VLOOKUP(B166,'[8]Procesní kroky'!$A:$B,2,TRUE)," ",C166," → ",D166)))</f>
        <v/>
      </c>
    </row>
    <row r="167" spans="1:9" ht="48" customHeight="1" thickBot="1" x14ac:dyDescent="0.3">
      <c r="A167" s="41" t="s">
        <v>73</v>
      </c>
      <c r="B167" s="41"/>
      <c r="C167" s="67" t="str">
        <f>IF(B167="","",IF(VLOOKUP(B167,'[8]Procesní kroky'!$A:$C,3,TRUE)="","",VLOOKUP(B167,'[8]Procesní kroky'!$A:$C,3,TRUE)))</f>
        <v/>
      </c>
      <c r="D167" s="67" t="str">
        <f>IF(B167="","",IF(VLOOKUP(B167,'[8]Procesní kroky'!$A:$D,4,TRUE)="","",VLOOKUP(B167,'[8]Procesní kroky'!$A:$D,4,TRUE)))</f>
        <v/>
      </c>
      <c r="E167" s="42" t="s">
        <v>301</v>
      </c>
      <c r="F167" s="43"/>
      <c r="G167" s="44" t="s">
        <v>104</v>
      </c>
      <c r="H167" s="45"/>
      <c r="I167" s="54" t="str">
        <f>IF(B167="","",IF(VLOOKUP(B167,'[8]Procesní kroky'!$A:$B,2,TRUE)="","",CONCATENATE(VLOOKUP(B167,'[8]Procesní kroky'!$A:$B,2,TRUE)," ",C167," → ",D167)))</f>
        <v/>
      </c>
    </row>
    <row r="168" spans="1:9" ht="48" customHeight="1" thickBot="1" x14ac:dyDescent="0.3">
      <c r="A168" s="41" t="s">
        <v>74</v>
      </c>
      <c r="B168" s="41"/>
      <c r="C168" s="67" t="str">
        <f>IF(B168="","",IF(VLOOKUP(B168,'[8]Procesní kroky'!$A:$C,3,TRUE)="","",VLOOKUP(B168,'[8]Procesní kroky'!$A:$C,3,TRUE)))</f>
        <v/>
      </c>
      <c r="D168" s="67" t="str">
        <f>IF(B168="","",IF(VLOOKUP(B168,'[8]Procesní kroky'!$A:$D,4,TRUE)="","",VLOOKUP(B168,'[8]Procesní kroky'!$A:$D,4,TRUE)))</f>
        <v/>
      </c>
      <c r="E168" s="42" t="s">
        <v>301</v>
      </c>
      <c r="F168" s="43"/>
      <c r="G168" s="44" t="s">
        <v>105</v>
      </c>
      <c r="H168" s="45"/>
      <c r="I168" s="54" t="str">
        <f>IF(B168="","",IF(VLOOKUP(B168,'[8]Procesní kroky'!$A:$B,2,TRUE)="","",CONCATENATE(VLOOKUP(B168,'[8]Procesní kroky'!$A:$B,2,TRUE)," ",C168," → ",D168)))</f>
        <v/>
      </c>
    </row>
    <row r="169" spans="1:9" ht="48" customHeight="1" thickBot="1" x14ac:dyDescent="0.3">
      <c r="A169" s="41" t="s">
        <v>75</v>
      </c>
      <c r="B169" s="41"/>
      <c r="C169" s="67" t="str">
        <f>IF(B169="","",IF(VLOOKUP(B169,'[8]Procesní kroky'!$A:$C,3,TRUE)="","",VLOOKUP(B169,'[8]Procesní kroky'!$A:$C,3,TRUE)))</f>
        <v/>
      </c>
      <c r="D169" s="67" t="str">
        <f>IF(B169="","",IF(VLOOKUP(B169,'[8]Procesní kroky'!$A:$D,4,TRUE)="","",VLOOKUP(B169,'[8]Procesní kroky'!$A:$D,4,TRUE)))</f>
        <v/>
      </c>
      <c r="E169" s="42" t="s">
        <v>301</v>
      </c>
      <c r="F169" s="43"/>
      <c r="G169" s="44" t="s">
        <v>106</v>
      </c>
      <c r="H169" s="45"/>
      <c r="I169" s="54" t="str">
        <f>IF(B169="","",IF(VLOOKUP(B169,'[8]Procesní kroky'!$A:$B,2,TRUE)="","",CONCATENATE(VLOOKUP(B169,'[8]Procesní kroky'!$A:$B,2,TRUE)," ",C169," → ",D169)))</f>
        <v/>
      </c>
    </row>
    <row r="170" spans="1:9" ht="48" customHeight="1" thickBot="1" x14ac:dyDescent="0.3">
      <c r="A170" s="41" t="s">
        <v>134</v>
      </c>
      <c r="B170" s="41"/>
      <c r="C170" s="67" t="str">
        <f>IF(B170="","",IF(VLOOKUP(B170,'[8]Procesní kroky'!$A:$C,3,TRUE)="","",VLOOKUP(B170,'[8]Procesní kroky'!$A:$C,3,TRUE)))</f>
        <v/>
      </c>
      <c r="D170" s="67" t="str">
        <f>IF(B170="","",IF(VLOOKUP(B170,'[8]Procesní kroky'!$A:$D,4,TRUE)="","",VLOOKUP(B170,'[8]Procesní kroky'!$A:$D,4,TRUE)))</f>
        <v/>
      </c>
      <c r="E170" s="42" t="s">
        <v>301</v>
      </c>
      <c r="F170" s="43"/>
      <c r="G170" s="44" t="s">
        <v>154</v>
      </c>
      <c r="H170" s="45"/>
      <c r="I170" s="54" t="str">
        <f>IF(B170="","",IF(VLOOKUP(B170,'[8]Procesní kroky'!$A:$B,2,TRUE)="","",CONCATENATE(VLOOKUP(B170,'[8]Procesní kroky'!$A:$B,2,TRUE)," ",C170," → ",D170)))</f>
        <v/>
      </c>
    </row>
    <row r="171" spans="1:9" ht="48" customHeight="1" thickBot="1" x14ac:dyDescent="0.3">
      <c r="A171" s="41" t="s">
        <v>135</v>
      </c>
      <c r="B171" s="41"/>
      <c r="C171" s="67" t="str">
        <f>IF(B171="","",IF(VLOOKUP(B171,'[8]Procesní kroky'!$A:$C,3,TRUE)="","",VLOOKUP(B171,'[8]Procesní kroky'!$A:$C,3,TRUE)))</f>
        <v/>
      </c>
      <c r="D171" s="67" t="str">
        <f>IF(B171="","",IF(VLOOKUP(B171,'[8]Procesní kroky'!$A:$D,4,TRUE)="","",VLOOKUP(B171,'[8]Procesní kroky'!$A:$D,4,TRUE)))</f>
        <v/>
      </c>
      <c r="E171" s="42" t="s">
        <v>301</v>
      </c>
      <c r="F171" s="43"/>
      <c r="G171" s="44" t="s">
        <v>155</v>
      </c>
      <c r="H171" s="45"/>
      <c r="I171" s="54" t="str">
        <f>IF(B171="","",IF(VLOOKUP(B171,'[8]Procesní kroky'!$A:$B,2,TRUE)="","",CONCATENATE(VLOOKUP(B171,'[8]Procesní kroky'!$A:$B,2,TRUE)," ",C171," → ",D171)))</f>
        <v/>
      </c>
    </row>
    <row r="172" spans="1:9" ht="48" customHeight="1" thickBot="1" x14ac:dyDescent="0.3">
      <c r="A172" s="41" t="s">
        <v>136</v>
      </c>
      <c r="B172" s="41"/>
      <c r="C172" s="67" t="str">
        <f>IF(B172="","",IF(VLOOKUP(B172,'[8]Procesní kroky'!$A:$C,3,TRUE)="","",VLOOKUP(B172,'[8]Procesní kroky'!$A:$C,3,TRUE)))</f>
        <v/>
      </c>
      <c r="D172" s="67" t="str">
        <f>IF(B172="","",IF(VLOOKUP(B172,'[8]Procesní kroky'!$A:$D,4,TRUE)="","",VLOOKUP(B172,'[8]Procesní kroky'!$A:$D,4,TRUE)))</f>
        <v/>
      </c>
      <c r="E172" s="42" t="s">
        <v>301</v>
      </c>
      <c r="F172" s="43"/>
      <c r="G172" s="44" t="s">
        <v>156</v>
      </c>
      <c r="H172" s="45"/>
      <c r="I172" s="54" t="str">
        <f>IF(B172="","",IF(VLOOKUP(B172,'[8]Procesní kroky'!$A:$B,2,TRUE)="","",CONCATENATE(VLOOKUP(B172,'[8]Procesní kroky'!$A:$B,2,TRUE)," ",C172," → ",D172)))</f>
        <v/>
      </c>
    </row>
    <row r="173" spans="1:9" ht="48" customHeight="1" thickBot="1" x14ac:dyDescent="0.3">
      <c r="A173" s="41" t="s">
        <v>137</v>
      </c>
      <c r="B173" s="41"/>
      <c r="C173" s="67" t="str">
        <f>IF(B173="","",IF(VLOOKUP(B173,'[8]Procesní kroky'!$A:$C,3,TRUE)="","",VLOOKUP(B173,'[8]Procesní kroky'!$A:$C,3,TRUE)))</f>
        <v/>
      </c>
      <c r="D173" s="67" t="str">
        <f>IF(B173="","",IF(VLOOKUP(B173,'[8]Procesní kroky'!$A:$D,4,TRUE)="","",VLOOKUP(B173,'[8]Procesní kroky'!$A:$D,4,TRUE)))</f>
        <v/>
      </c>
      <c r="E173" s="42" t="s">
        <v>301</v>
      </c>
      <c r="F173" s="43"/>
      <c r="G173" s="44" t="s">
        <v>157</v>
      </c>
      <c r="H173" s="45"/>
      <c r="I173" s="54" t="str">
        <f>IF(B173="","",IF(VLOOKUP(B173,'[8]Procesní kroky'!$A:$B,2,TRUE)="","",CONCATENATE(VLOOKUP(B173,'[8]Procesní kroky'!$A:$B,2,TRUE)," ",C173," → ",D173)))</f>
        <v/>
      </c>
    </row>
    <row r="174" spans="1:9" ht="48" customHeight="1" thickBot="1" x14ac:dyDescent="0.3">
      <c r="A174" s="41" t="s">
        <v>138</v>
      </c>
      <c r="B174" s="41"/>
      <c r="C174" s="67" t="str">
        <f>IF(B174="","",IF(VLOOKUP(B174,'[8]Procesní kroky'!$A:$C,3,TRUE)="","",VLOOKUP(B174,'[8]Procesní kroky'!$A:$C,3,TRUE)))</f>
        <v/>
      </c>
      <c r="D174" s="67" t="str">
        <f>IF(B174="","",IF(VLOOKUP(B174,'[8]Procesní kroky'!$A:$D,4,TRUE)="","",VLOOKUP(B174,'[8]Procesní kroky'!$A:$D,4,TRUE)))</f>
        <v/>
      </c>
      <c r="E174" s="42" t="s">
        <v>301</v>
      </c>
      <c r="F174" s="43"/>
      <c r="G174" s="44" t="s">
        <v>158</v>
      </c>
      <c r="H174" s="45"/>
      <c r="I174" s="54" t="str">
        <f>IF(B174="","",IF(VLOOKUP(B174,'[8]Procesní kroky'!$A:$B,2,TRUE)="","",CONCATENATE(VLOOKUP(B174,'[8]Procesní kroky'!$A:$B,2,TRUE)," ",C174," → ",D174)))</f>
        <v/>
      </c>
    </row>
    <row r="175" spans="1:9" ht="48" customHeight="1" thickBot="1" x14ac:dyDescent="0.3">
      <c r="A175" s="41" t="s">
        <v>139</v>
      </c>
      <c r="B175" s="41"/>
      <c r="C175" s="67" t="str">
        <f>IF(B175="","",IF(VLOOKUP(B175,'[8]Procesní kroky'!$A:$C,3,TRUE)="","",VLOOKUP(B175,'[8]Procesní kroky'!$A:$C,3,TRUE)))</f>
        <v/>
      </c>
      <c r="D175" s="67" t="str">
        <f>IF(B175="","",IF(VLOOKUP(B175,'[8]Procesní kroky'!$A:$D,4,TRUE)="","",VLOOKUP(B175,'[8]Procesní kroky'!$A:$D,4,TRUE)))</f>
        <v/>
      </c>
      <c r="E175" s="42" t="s">
        <v>301</v>
      </c>
      <c r="F175" s="43"/>
      <c r="G175" s="44" t="s">
        <v>159</v>
      </c>
      <c r="H175" s="45"/>
      <c r="I175" s="54" t="str">
        <f>IF(B175="","",IF(VLOOKUP(B175,'[8]Procesní kroky'!$A:$B,2,TRUE)="","",CONCATENATE(VLOOKUP(B175,'[8]Procesní kroky'!$A:$B,2,TRUE)," ",C175," → ",D175)))</f>
        <v/>
      </c>
    </row>
    <row r="176" spans="1:9" ht="48" customHeight="1" thickBot="1" x14ac:dyDescent="0.3">
      <c r="A176" s="41" t="s">
        <v>140</v>
      </c>
      <c r="B176" s="41"/>
      <c r="C176" s="67" t="str">
        <f>IF(B176="","",IF(VLOOKUP(B176,'[8]Procesní kroky'!$A:$C,3,TRUE)="","",VLOOKUP(B176,'[8]Procesní kroky'!$A:$C,3,TRUE)))</f>
        <v/>
      </c>
      <c r="D176" s="67" t="str">
        <f>IF(B176="","",IF(VLOOKUP(B176,'[8]Procesní kroky'!$A:$D,4,TRUE)="","",VLOOKUP(B176,'[8]Procesní kroky'!$A:$D,4,TRUE)))</f>
        <v/>
      </c>
      <c r="E176" s="42" t="s">
        <v>301</v>
      </c>
      <c r="F176" s="43"/>
      <c r="G176" s="44" t="s">
        <v>160</v>
      </c>
      <c r="H176" s="45"/>
      <c r="I176" s="54" t="str">
        <f>IF(B176="","",IF(VLOOKUP(B176,'[8]Procesní kroky'!$A:$B,2,TRUE)="","",CONCATENATE(VLOOKUP(B176,'[8]Procesní kroky'!$A:$B,2,TRUE)," ",C176," → ",D176)))</f>
        <v/>
      </c>
    </row>
    <row r="177" spans="1:9" ht="48" customHeight="1" thickBot="1" x14ac:dyDescent="0.3">
      <c r="A177" s="41" t="s">
        <v>141</v>
      </c>
      <c r="B177" s="41"/>
      <c r="C177" s="67" t="str">
        <f>IF(B177="","",IF(VLOOKUP(B177,'[8]Procesní kroky'!$A:$C,3,TRUE)="","",VLOOKUP(B177,'[8]Procesní kroky'!$A:$C,3,TRUE)))</f>
        <v/>
      </c>
      <c r="D177" s="67" t="str">
        <f>IF(B177="","",IF(VLOOKUP(B177,'[8]Procesní kroky'!$A:$D,4,TRUE)="","",VLOOKUP(B177,'[8]Procesní kroky'!$A:$D,4,TRUE)))</f>
        <v/>
      </c>
      <c r="E177" s="42" t="s">
        <v>301</v>
      </c>
      <c r="F177" s="43"/>
      <c r="G177" s="44" t="s">
        <v>161</v>
      </c>
      <c r="H177" s="45"/>
      <c r="I177" s="54" t="str">
        <f>IF(B177="","",IF(VLOOKUP(B177,'[8]Procesní kroky'!$A:$B,2,TRUE)="","",CONCATENATE(VLOOKUP(B177,'[8]Procesní kroky'!$A:$B,2,TRUE)," ",C177," → ",D177)))</f>
        <v/>
      </c>
    </row>
    <row r="178" spans="1:9" ht="48" customHeight="1" thickBot="1" x14ac:dyDescent="0.3">
      <c r="A178" s="41" t="s">
        <v>142</v>
      </c>
      <c r="B178" s="41"/>
      <c r="C178" s="67" t="str">
        <f>IF(B178="","",IF(VLOOKUP(B178,'[8]Procesní kroky'!$A:$C,3,TRUE)="","",VLOOKUP(B178,'[8]Procesní kroky'!$A:$C,3,TRUE)))</f>
        <v/>
      </c>
      <c r="D178" s="67" t="str">
        <f>IF(B178="","",IF(VLOOKUP(B178,'[8]Procesní kroky'!$A:$D,4,TRUE)="","",VLOOKUP(B178,'[8]Procesní kroky'!$A:$D,4,TRUE)))</f>
        <v/>
      </c>
      <c r="E178" s="42" t="s">
        <v>301</v>
      </c>
      <c r="F178" s="43"/>
      <c r="G178" s="44" t="s">
        <v>162</v>
      </c>
      <c r="H178" s="45"/>
      <c r="I178" s="54" t="str">
        <f>IF(B178="","",IF(VLOOKUP(B178,'[8]Procesní kroky'!$A:$B,2,TRUE)="","",CONCATENATE(VLOOKUP(B178,'[8]Procesní kroky'!$A:$B,2,TRUE)," ",C178," → ",D178)))</f>
        <v/>
      </c>
    </row>
    <row r="179" spans="1:9" ht="48" customHeight="1" thickBot="1" x14ac:dyDescent="0.3">
      <c r="A179" s="41" t="s">
        <v>143</v>
      </c>
      <c r="B179" s="41"/>
      <c r="C179" s="67" t="str">
        <f>IF(B179="","",IF(VLOOKUP(B179,'[8]Procesní kroky'!$A:$C,3,TRUE)="","",VLOOKUP(B179,'[8]Procesní kroky'!$A:$C,3,TRUE)))</f>
        <v/>
      </c>
      <c r="D179" s="67" t="str">
        <f>IF(B179="","",IF(VLOOKUP(B179,'[8]Procesní kroky'!$A:$D,4,TRUE)="","",VLOOKUP(B179,'[8]Procesní kroky'!$A:$D,4,TRUE)))</f>
        <v/>
      </c>
      <c r="E179" s="42" t="s">
        <v>301</v>
      </c>
      <c r="F179" s="43"/>
      <c r="G179" s="44" t="s">
        <v>163</v>
      </c>
      <c r="H179" s="45"/>
      <c r="I179" s="54" t="str">
        <f>IF(B179="","",IF(VLOOKUP(B179,'[8]Procesní kroky'!$A:$B,2,TRUE)="","",CONCATENATE(VLOOKUP(B179,'[8]Procesní kroky'!$A:$B,2,TRUE)," ",C179," → ",D179)))</f>
        <v/>
      </c>
    </row>
    <row r="180" spans="1:9" ht="48" customHeight="1" thickBot="1" x14ac:dyDescent="0.3">
      <c r="A180" s="41" t="s">
        <v>144</v>
      </c>
      <c r="B180" s="41"/>
      <c r="C180" s="67" t="str">
        <f>IF(B180="","",IF(VLOOKUP(B180,'[8]Procesní kroky'!$A:$C,3,TRUE)="","",VLOOKUP(B180,'[8]Procesní kroky'!$A:$C,3,TRUE)))</f>
        <v/>
      </c>
      <c r="D180" s="67" t="str">
        <f>IF(B180="","",IF(VLOOKUP(B180,'[8]Procesní kroky'!$A:$D,4,TRUE)="","",VLOOKUP(B180,'[8]Procesní kroky'!$A:$D,4,TRUE)))</f>
        <v/>
      </c>
      <c r="E180" s="42" t="s">
        <v>301</v>
      </c>
      <c r="F180" s="43"/>
      <c r="G180" s="44" t="s">
        <v>164</v>
      </c>
      <c r="H180" s="45"/>
      <c r="I180" s="54" t="str">
        <f>IF(B180="","",IF(VLOOKUP(B180,'[8]Procesní kroky'!$A:$B,2,TRUE)="","",CONCATENATE(VLOOKUP(B180,'[8]Procesní kroky'!$A:$B,2,TRUE)," ",C180," → ",D180)))</f>
        <v/>
      </c>
    </row>
    <row r="181" spans="1:9" ht="48" customHeight="1" thickBot="1" x14ac:dyDescent="0.3">
      <c r="A181" s="41" t="s">
        <v>145</v>
      </c>
      <c r="B181" s="41"/>
      <c r="C181" s="67" t="str">
        <f>IF(B181="","",IF(VLOOKUP(B181,'[8]Procesní kroky'!$A:$C,3,TRUE)="","",VLOOKUP(B181,'[8]Procesní kroky'!$A:$C,3,TRUE)))</f>
        <v/>
      </c>
      <c r="D181" s="67" t="str">
        <f>IF(B181="","",IF(VLOOKUP(B181,'[8]Procesní kroky'!$A:$D,4,TRUE)="","",VLOOKUP(B181,'[8]Procesní kroky'!$A:$D,4,TRUE)))</f>
        <v/>
      </c>
      <c r="E181" s="42" t="s">
        <v>301</v>
      </c>
      <c r="F181" s="43"/>
      <c r="G181" s="44" t="s">
        <v>165</v>
      </c>
      <c r="H181" s="45"/>
      <c r="I181" s="54" t="str">
        <f>IF(B181="","",IF(VLOOKUP(B181,'[8]Procesní kroky'!$A:$B,2,TRUE)="","",CONCATENATE(VLOOKUP(B181,'[8]Procesní kroky'!$A:$B,2,TRUE)," ",C181," → ",D181)))</f>
        <v/>
      </c>
    </row>
    <row r="182" spans="1:9" ht="48" customHeight="1" thickBot="1" x14ac:dyDescent="0.3">
      <c r="A182" s="41" t="s">
        <v>146</v>
      </c>
      <c r="B182" s="41"/>
      <c r="C182" s="67" t="str">
        <f>IF(B182="","",IF(VLOOKUP(B182,'[8]Procesní kroky'!$A:$C,3,TRUE)="","",VLOOKUP(B182,'[8]Procesní kroky'!$A:$C,3,TRUE)))</f>
        <v/>
      </c>
      <c r="D182" s="67" t="str">
        <f>IF(B182="","",IF(VLOOKUP(B182,'[8]Procesní kroky'!$A:$D,4,TRUE)="","",VLOOKUP(B182,'[8]Procesní kroky'!$A:$D,4,TRUE)))</f>
        <v/>
      </c>
      <c r="E182" s="42" t="s">
        <v>301</v>
      </c>
      <c r="F182" s="43"/>
      <c r="G182" s="44" t="s">
        <v>166</v>
      </c>
      <c r="H182" s="45"/>
      <c r="I182" s="54" t="str">
        <f>IF(B182="","",IF(VLOOKUP(B182,'[8]Procesní kroky'!$A:$B,2,TRUE)="","",CONCATENATE(VLOOKUP(B182,'[8]Procesní kroky'!$A:$B,2,TRUE)," ",C182," → ",D182)))</f>
        <v/>
      </c>
    </row>
    <row r="183" spans="1:9" ht="48" customHeight="1" thickBot="1" x14ac:dyDescent="0.3">
      <c r="A183" s="41" t="s">
        <v>147</v>
      </c>
      <c r="B183" s="41"/>
      <c r="C183" s="67" t="str">
        <f>IF(B183="","",IF(VLOOKUP(B183,'[8]Procesní kroky'!$A:$C,3,TRUE)="","",VLOOKUP(B183,'[8]Procesní kroky'!$A:$C,3,TRUE)))</f>
        <v/>
      </c>
      <c r="D183" s="67" t="str">
        <f>IF(B183="","",IF(VLOOKUP(B183,'[8]Procesní kroky'!$A:$D,4,TRUE)="","",VLOOKUP(B183,'[8]Procesní kroky'!$A:$D,4,TRUE)))</f>
        <v/>
      </c>
      <c r="E183" s="42" t="s">
        <v>301</v>
      </c>
      <c r="F183" s="43"/>
      <c r="G183" s="44" t="s">
        <v>167</v>
      </c>
      <c r="H183" s="45"/>
      <c r="I183" s="54" t="str">
        <f>IF(B183="","",IF(VLOOKUP(B183,'[8]Procesní kroky'!$A:$B,2,TRUE)="","",CONCATENATE(VLOOKUP(B183,'[8]Procesní kroky'!$A:$B,2,TRUE)," ",C183," → ",D183)))</f>
        <v/>
      </c>
    </row>
    <row r="184" spans="1:9" ht="48" customHeight="1" thickBot="1" x14ac:dyDescent="0.3">
      <c r="A184" s="41" t="s">
        <v>148</v>
      </c>
      <c r="B184" s="41"/>
      <c r="C184" s="67" t="str">
        <f>IF(B184="","",IF(VLOOKUP(B184,'[8]Procesní kroky'!$A:$C,3,TRUE)="","",VLOOKUP(B184,'[8]Procesní kroky'!$A:$C,3,TRUE)))</f>
        <v/>
      </c>
      <c r="D184" s="67" t="str">
        <f>IF(B184="","",IF(VLOOKUP(B184,'[8]Procesní kroky'!$A:$D,4,TRUE)="","",VLOOKUP(B184,'[8]Procesní kroky'!$A:$D,4,TRUE)))</f>
        <v/>
      </c>
      <c r="E184" s="42" t="s">
        <v>301</v>
      </c>
      <c r="F184" s="43"/>
      <c r="G184" s="44" t="s">
        <v>168</v>
      </c>
      <c r="H184" s="45"/>
      <c r="I184" s="54" t="str">
        <f>IF(B184="","",IF(VLOOKUP(B184,'[8]Procesní kroky'!$A:$B,2,TRUE)="","",CONCATENATE(VLOOKUP(B184,'[8]Procesní kroky'!$A:$B,2,TRUE)," ",C184," → ",D184)))</f>
        <v/>
      </c>
    </row>
    <row r="185" spans="1:9" ht="48" customHeight="1" thickBot="1" x14ac:dyDescent="0.3">
      <c r="A185" s="41" t="s">
        <v>149</v>
      </c>
      <c r="B185" s="41"/>
      <c r="C185" s="67" t="str">
        <f>IF(B185="","",IF(VLOOKUP(B185,'[8]Procesní kroky'!$A:$C,3,TRUE)="","",VLOOKUP(B185,'[8]Procesní kroky'!$A:$C,3,TRUE)))</f>
        <v/>
      </c>
      <c r="D185" s="67" t="str">
        <f>IF(B185="","",IF(VLOOKUP(B185,'[8]Procesní kroky'!$A:$D,4,TRUE)="","",VLOOKUP(B185,'[8]Procesní kroky'!$A:$D,4,TRUE)))</f>
        <v/>
      </c>
      <c r="E185" s="42" t="s">
        <v>301</v>
      </c>
      <c r="F185" s="43"/>
      <c r="G185" s="44" t="s">
        <v>169</v>
      </c>
      <c r="H185" s="45"/>
      <c r="I185" s="54" t="str">
        <f>IF(B185="","",IF(VLOOKUP(B185,'[8]Procesní kroky'!$A:$B,2,TRUE)="","",CONCATENATE(VLOOKUP(B185,'[8]Procesní kroky'!$A:$B,2,TRUE)," ",C185," → ",D185)))</f>
        <v/>
      </c>
    </row>
    <row r="186" spans="1:9" ht="48" customHeight="1" thickBot="1" x14ac:dyDescent="0.3">
      <c r="A186" s="41" t="s">
        <v>150</v>
      </c>
      <c r="B186" s="41"/>
      <c r="C186" s="67" t="str">
        <f>IF(B186="","",IF(VLOOKUP(B186,'[8]Procesní kroky'!$A:$C,3,TRUE)="","",VLOOKUP(B186,'[8]Procesní kroky'!$A:$C,3,TRUE)))</f>
        <v/>
      </c>
      <c r="D186" s="67" t="str">
        <f>IF(B186="","",IF(VLOOKUP(B186,'[8]Procesní kroky'!$A:$D,4,TRUE)="","",VLOOKUP(B186,'[8]Procesní kroky'!$A:$D,4,TRUE)))</f>
        <v/>
      </c>
      <c r="E186" s="42" t="s">
        <v>301</v>
      </c>
      <c r="F186" s="43"/>
      <c r="G186" s="44" t="s">
        <v>170</v>
      </c>
      <c r="H186" s="45"/>
      <c r="I186" s="54" t="str">
        <f>IF(B186="","",IF(VLOOKUP(B186,'[8]Procesní kroky'!$A:$B,2,TRUE)="","",CONCATENATE(VLOOKUP(B186,'[8]Procesní kroky'!$A:$B,2,TRUE)," ",C186," → ",D186)))</f>
        <v/>
      </c>
    </row>
    <row r="187" spans="1:9" ht="48" customHeight="1" thickBot="1" x14ac:dyDescent="0.3">
      <c r="A187" s="41" t="s">
        <v>151</v>
      </c>
      <c r="B187" s="41"/>
      <c r="C187" s="67" t="str">
        <f>IF(B187="","",IF(VLOOKUP(B187,'[8]Procesní kroky'!$A:$C,3,TRUE)="","",VLOOKUP(B187,'[8]Procesní kroky'!$A:$C,3,TRUE)))</f>
        <v/>
      </c>
      <c r="D187" s="67" t="str">
        <f>IF(B187="","",IF(VLOOKUP(B187,'[8]Procesní kroky'!$A:$D,4,TRUE)="","",VLOOKUP(B187,'[8]Procesní kroky'!$A:$D,4,TRUE)))</f>
        <v/>
      </c>
      <c r="E187" s="42" t="s">
        <v>301</v>
      </c>
      <c r="F187" s="43"/>
      <c r="G187" s="44" t="s">
        <v>171</v>
      </c>
      <c r="H187" s="45"/>
      <c r="I187" s="54" t="str">
        <f>IF(B187="","",IF(VLOOKUP(B187,'[8]Procesní kroky'!$A:$B,2,TRUE)="","",CONCATENATE(VLOOKUP(B187,'[8]Procesní kroky'!$A:$B,2,TRUE)," ",C187," → ",D187)))</f>
        <v/>
      </c>
    </row>
    <row r="188" spans="1:9" ht="48" customHeight="1" thickBot="1" x14ac:dyDescent="0.3">
      <c r="A188" s="41" t="s">
        <v>152</v>
      </c>
      <c r="B188" s="41"/>
      <c r="C188" s="67" t="str">
        <f>IF(B188="","",IF(VLOOKUP(B188,'[8]Procesní kroky'!$A:$C,3,TRUE)="","",VLOOKUP(B188,'[8]Procesní kroky'!$A:$C,3,TRUE)))</f>
        <v/>
      </c>
      <c r="D188" s="67" t="str">
        <f>IF(B188="","",IF(VLOOKUP(B188,'[8]Procesní kroky'!$A:$D,4,TRUE)="","",VLOOKUP(B188,'[8]Procesní kroky'!$A:$D,4,TRUE)))</f>
        <v/>
      </c>
      <c r="E188" s="42" t="s">
        <v>301</v>
      </c>
      <c r="F188" s="43"/>
      <c r="G188" s="44" t="s">
        <v>172</v>
      </c>
      <c r="H188" s="45"/>
      <c r="I188" s="54" t="str">
        <f>IF(B188="","",IF(VLOOKUP(B188,'[8]Procesní kroky'!$A:$B,2,TRUE)="","",CONCATENATE(VLOOKUP(B188,'[8]Procesní kroky'!$A:$B,2,TRUE)," ",C188," → ",D188)))</f>
        <v/>
      </c>
    </row>
    <row r="189" spans="1:9" ht="48" customHeight="1" thickBot="1" x14ac:dyDescent="0.3">
      <c r="A189" s="41" t="s">
        <v>153</v>
      </c>
      <c r="B189" s="41"/>
      <c r="C189" s="67" t="str">
        <f>IF(B189="","",IF(VLOOKUP(B189,'[8]Procesní kroky'!$A:$C,3,TRUE)="","",VLOOKUP(B189,'[8]Procesní kroky'!$A:$C,3,TRUE)))</f>
        <v/>
      </c>
      <c r="D189" s="67" t="str">
        <f>IF(B189="","",IF(VLOOKUP(B189,'[8]Procesní kroky'!$A:$D,4,TRUE)="","",VLOOKUP(B189,'[8]Procesní kroky'!$A:$D,4,TRUE)))</f>
        <v/>
      </c>
      <c r="E189" s="42" t="s">
        <v>301</v>
      </c>
      <c r="F189" s="43"/>
      <c r="G189" s="44" t="s">
        <v>202</v>
      </c>
      <c r="H189" s="45"/>
      <c r="I189" s="54" t="str">
        <f>IF(B189="","",IF(VLOOKUP(B189,'[8]Procesní kroky'!$A:$B,2,TRUE)="","",CONCATENATE(VLOOKUP(B189,'[8]Procesní kroky'!$A:$B,2,TRUE)," ",C189," → ",D189)))</f>
        <v/>
      </c>
    </row>
    <row r="190" spans="1:9" ht="48" customHeight="1" thickBot="1" x14ac:dyDescent="0.3">
      <c r="A190" s="41" t="s">
        <v>203</v>
      </c>
      <c r="B190" s="41"/>
      <c r="C190" s="67" t="str">
        <f>IF(B190="","",IF(VLOOKUP(B190,'[8]Procesní kroky'!$A:$C,3,TRUE)="","",VLOOKUP(B190,'[8]Procesní kroky'!$A:$C,3,TRUE)))</f>
        <v/>
      </c>
      <c r="D190" s="67" t="str">
        <f>IF(B190="","",IF(VLOOKUP(B190,'[8]Procesní kroky'!$A:$D,4,TRUE)="","",VLOOKUP(B190,'[8]Procesní kroky'!$A:$D,4,TRUE)))</f>
        <v/>
      </c>
      <c r="E190" s="42" t="s">
        <v>301</v>
      </c>
      <c r="F190" s="43"/>
      <c r="G190" s="44" t="s">
        <v>204</v>
      </c>
      <c r="H190" s="45"/>
      <c r="I190" s="54" t="str">
        <f>IF(B190="","",IF(VLOOKUP(B190,'[8]Procesní kroky'!$A:$B,2,TRUE)="","",CONCATENATE(VLOOKUP(B190,'[8]Procesní kroky'!$A:$B,2,TRUE)," ",C190," → ",D190)))</f>
        <v/>
      </c>
    </row>
    <row r="191" spans="1:9" ht="48" customHeight="1" thickBot="1" x14ac:dyDescent="0.3">
      <c r="A191" s="41" t="s">
        <v>205</v>
      </c>
      <c r="B191" s="41"/>
      <c r="C191" s="67" t="str">
        <f>IF(B191="","",IF(VLOOKUP(B191,'[8]Procesní kroky'!$A:$C,3,TRUE)="","",VLOOKUP(B191,'[8]Procesní kroky'!$A:$C,3,TRUE)))</f>
        <v/>
      </c>
      <c r="D191" s="67" t="str">
        <f>IF(B191="","",IF(VLOOKUP(B191,'[8]Procesní kroky'!$A:$D,4,TRUE)="","",VLOOKUP(B191,'[8]Procesní kroky'!$A:$D,4,TRUE)))</f>
        <v/>
      </c>
      <c r="E191" s="42" t="s">
        <v>301</v>
      </c>
      <c r="F191" s="43"/>
      <c r="G191" s="44" t="s">
        <v>206</v>
      </c>
      <c r="H191" s="45"/>
      <c r="I191" s="54" t="str">
        <f>IF(B191="","",IF(VLOOKUP(B191,'[8]Procesní kroky'!$A:$B,2,TRUE)="","",CONCATENATE(VLOOKUP(B191,'[8]Procesní kroky'!$A:$B,2,TRUE)," ",C191," → ",D191)))</f>
        <v/>
      </c>
    </row>
    <row r="192" spans="1:9" ht="48" customHeight="1" thickBot="1" x14ac:dyDescent="0.3">
      <c r="A192" s="41" t="s">
        <v>207</v>
      </c>
      <c r="B192" s="41"/>
      <c r="C192" s="67" t="str">
        <f>IF(B192="","",IF(VLOOKUP(B192,'[8]Procesní kroky'!$A:$C,3,TRUE)="","",VLOOKUP(B192,'[8]Procesní kroky'!$A:$C,3,TRUE)))</f>
        <v/>
      </c>
      <c r="D192" s="67" t="str">
        <f>IF(B192="","",IF(VLOOKUP(B192,'[8]Procesní kroky'!$A:$D,4,TRUE)="","",VLOOKUP(B192,'[8]Procesní kroky'!$A:$D,4,TRUE)))</f>
        <v/>
      </c>
      <c r="E192" s="42" t="s">
        <v>301</v>
      </c>
      <c r="F192" s="43"/>
      <c r="G192" s="44" t="s">
        <v>208</v>
      </c>
      <c r="H192" s="45"/>
      <c r="I192" s="54" t="str">
        <f>IF(B192="","",IF(VLOOKUP(B192,'[8]Procesní kroky'!$A:$B,2,TRUE)="","",CONCATENATE(VLOOKUP(B192,'[8]Procesní kroky'!$A:$B,2,TRUE)," ",C192," → ",D192)))</f>
        <v/>
      </c>
    </row>
    <row r="193" spans="1:9" ht="48" customHeight="1" thickBot="1" x14ac:dyDescent="0.3">
      <c r="A193" s="41" t="s">
        <v>209</v>
      </c>
      <c r="B193" s="41"/>
      <c r="C193" s="67" t="str">
        <f>IF(B193="","",IF(VLOOKUP(B193,'[8]Procesní kroky'!$A:$C,3,TRUE)="","",VLOOKUP(B193,'[8]Procesní kroky'!$A:$C,3,TRUE)))</f>
        <v/>
      </c>
      <c r="D193" s="67" t="str">
        <f>IF(B193="","",IF(VLOOKUP(B193,'[8]Procesní kroky'!$A:$D,4,TRUE)="","",VLOOKUP(B193,'[8]Procesní kroky'!$A:$D,4,TRUE)))</f>
        <v/>
      </c>
      <c r="E193" s="42" t="s">
        <v>301</v>
      </c>
      <c r="F193" s="43"/>
      <c r="G193" s="44" t="s">
        <v>210</v>
      </c>
      <c r="H193" s="45"/>
      <c r="I193" s="54" t="str">
        <f>IF(B193="","",IF(VLOOKUP(B193,'[8]Procesní kroky'!$A:$B,2,TRUE)="","",CONCATENATE(VLOOKUP(B193,'[8]Procesní kroky'!$A:$B,2,TRUE)," ",C193," → ",D193)))</f>
        <v/>
      </c>
    </row>
    <row r="194" spans="1:9" ht="48" customHeight="1" thickBot="1" x14ac:dyDescent="0.3">
      <c r="A194" s="41" t="s">
        <v>220</v>
      </c>
      <c r="B194" s="41"/>
      <c r="C194" s="67" t="str">
        <f>IF(B194="","",IF(VLOOKUP(B194,'[8]Procesní kroky'!$A:$C,3,TRUE)="","",VLOOKUP(B194,'[8]Procesní kroky'!$A:$C,3,TRUE)))</f>
        <v/>
      </c>
      <c r="D194" s="67" t="str">
        <f>IF(B194="","",IF(VLOOKUP(B194,'[8]Procesní kroky'!$A:$D,4,TRUE)="","",VLOOKUP(B194,'[8]Procesní kroky'!$A:$D,4,TRUE)))</f>
        <v/>
      </c>
      <c r="E194" s="42" t="s">
        <v>301</v>
      </c>
      <c r="F194" s="43"/>
      <c r="G194" s="44" t="s">
        <v>219</v>
      </c>
      <c r="H194" s="45"/>
      <c r="I194" s="54" t="str">
        <f>IF(B194="","",IF(VLOOKUP(B194,'[8]Procesní kroky'!$A:$B,2,TRUE)="","",CONCATENATE(VLOOKUP(B194,'[8]Procesní kroky'!$A:$B,2,TRUE)," ",C194," → ",D194)))</f>
        <v/>
      </c>
    </row>
    <row r="195" spans="1:9" ht="48" customHeight="1" thickBot="1" x14ac:dyDescent="0.3">
      <c r="A195" s="41" t="s">
        <v>211</v>
      </c>
      <c r="B195" s="41"/>
      <c r="C195" s="67" t="str">
        <f>IF(B195="","",IF(VLOOKUP(B195,'[8]Procesní kroky'!$A:$C,3,TRUE)="","",VLOOKUP(B195,'[8]Procesní kroky'!$A:$C,3,TRUE)))</f>
        <v/>
      </c>
      <c r="D195" s="67" t="str">
        <f>IF(B195="","",IF(VLOOKUP(B195,'[8]Procesní kroky'!$A:$D,4,TRUE)="","",VLOOKUP(B195,'[8]Procesní kroky'!$A:$D,4,TRUE)))</f>
        <v/>
      </c>
      <c r="E195" s="42" t="s">
        <v>301</v>
      </c>
      <c r="F195" s="43"/>
      <c r="G195" s="44" t="s">
        <v>212</v>
      </c>
      <c r="H195" s="45"/>
      <c r="I195" s="54" t="str">
        <f>IF(B195="","",IF(VLOOKUP(B195,'[8]Procesní kroky'!$A:$B,2,TRUE)="","",CONCATENATE(VLOOKUP(B195,'[8]Procesní kroky'!$A:$B,2,TRUE)," ",C195," → ",D195)))</f>
        <v/>
      </c>
    </row>
    <row r="196" spans="1:9" ht="48" customHeight="1" thickBot="1" x14ac:dyDescent="0.3">
      <c r="A196" s="41" t="s">
        <v>213</v>
      </c>
      <c r="B196" s="41"/>
      <c r="C196" s="67" t="str">
        <f>IF(B196="","",IF(VLOOKUP(B196,'[8]Procesní kroky'!$A:$C,3,TRUE)="","",VLOOKUP(B196,'[8]Procesní kroky'!$A:$C,3,TRUE)))</f>
        <v/>
      </c>
      <c r="D196" s="67" t="str">
        <f>IF(B196="","",IF(VLOOKUP(B196,'[8]Procesní kroky'!$A:$D,4,TRUE)="","",VLOOKUP(B196,'[8]Procesní kroky'!$A:$D,4,TRUE)))</f>
        <v/>
      </c>
      <c r="E196" s="42" t="s">
        <v>301</v>
      </c>
      <c r="F196" s="43"/>
      <c r="G196" s="44" t="s">
        <v>214</v>
      </c>
      <c r="H196" s="45"/>
      <c r="I196" s="54" t="str">
        <f>IF(B196="","",IF(VLOOKUP(B196,'[8]Procesní kroky'!$A:$B,2,TRUE)="","",CONCATENATE(VLOOKUP(B196,'[8]Procesní kroky'!$A:$B,2,TRUE)," ",C196," → ",D196)))</f>
        <v/>
      </c>
    </row>
    <row r="197" spans="1:9" ht="48" customHeight="1" thickBot="1" x14ac:dyDescent="0.3">
      <c r="A197" s="41" t="s">
        <v>215</v>
      </c>
      <c r="B197" s="41"/>
      <c r="C197" s="67" t="str">
        <f>IF(B197="","",IF(VLOOKUP(B197,'[8]Procesní kroky'!$A:$C,3,TRUE)="","",VLOOKUP(B197,'[8]Procesní kroky'!$A:$C,3,TRUE)))</f>
        <v/>
      </c>
      <c r="D197" s="67" t="str">
        <f>IF(B197="","",IF(VLOOKUP(B197,'[8]Procesní kroky'!$A:$D,4,TRUE)="","",VLOOKUP(B197,'[8]Procesní kroky'!$A:$D,4,TRUE)))</f>
        <v/>
      </c>
      <c r="E197" s="42" t="s">
        <v>301</v>
      </c>
      <c r="F197" s="43"/>
      <c r="G197" s="44" t="s">
        <v>216</v>
      </c>
      <c r="H197" s="45"/>
      <c r="I197" s="54" t="str">
        <f>IF(B197="","",IF(VLOOKUP(B197,'[8]Procesní kroky'!$A:$B,2,TRUE)="","",CONCATENATE(VLOOKUP(B197,'[8]Procesní kroky'!$A:$B,2,TRUE)," ",C197," → ",D197)))</f>
        <v/>
      </c>
    </row>
    <row r="198" spans="1:9" ht="48" customHeight="1" thickBot="1" x14ac:dyDescent="0.3">
      <c r="A198" s="41" t="s">
        <v>217</v>
      </c>
      <c r="B198" s="41"/>
      <c r="C198" s="67" t="str">
        <f>IF(B198="","",IF(VLOOKUP(B198,'[8]Procesní kroky'!$A:$C,3,TRUE)="","",VLOOKUP(B198,'[8]Procesní kroky'!$A:$C,3,TRUE)))</f>
        <v/>
      </c>
      <c r="D198" s="67" t="str">
        <f>IF(B198="","",IF(VLOOKUP(B198,'[8]Procesní kroky'!$A:$D,4,TRUE)="","",VLOOKUP(B198,'[8]Procesní kroky'!$A:$D,4,TRUE)))</f>
        <v/>
      </c>
      <c r="E198" s="42" t="s">
        <v>301</v>
      </c>
      <c r="F198" s="43"/>
      <c r="G198" s="44" t="s">
        <v>218</v>
      </c>
      <c r="H198" s="45"/>
      <c r="I198" s="54" t="str">
        <f>IF(B198="","",IF(VLOOKUP(B198,'[8]Procesní kroky'!$A:$B,2,TRUE)="","",CONCATENATE(VLOOKUP(B198,'[8]Procesní kroky'!$A:$B,2,TRUE)," ",C198," → ",D198)))</f>
        <v/>
      </c>
    </row>
    <row r="199" spans="1:9" ht="48" customHeight="1" thickBot="1" x14ac:dyDescent="0.3">
      <c r="A199" s="41" t="s">
        <v>221</v>
      </c>
      <c r="B199" s="41"/>
      <c r="C199" s="67" t="str">
        <f>IF(B199="","",IF(VLOOKUP(B199,'[8]Procesní kroky'!$A:$C,3,TRUE)="","",VLOOKUP(B199,'[8]Procesní kroky'!$A:$C,3,TRUE)))</f>
        <v/>
      </c>
      <c r="D199" s="67" t="str">
        <f>IF(B199="","",IF(VLOOKUP(B199,'[8]Procesní kroky'!$A:$D,4,TRUE)="","",VLOOKUP(B199,'[8]Procesní kroky'!$A:$D,4,TRUE)))</f>
        <v/>
      </c>
      <c r="E199" s="42" t="s">
        <v>301</v>
      </c>
      <c r="F199" s="43"/>
      <c r="G199" s="44" t="s">
        <v>222</v>
      </c>
      <c r="H199" s="45"/>
      <c r="I199" s="54" t="str">
        <f>IF(B199="","",IF(VLOOKUP(B199,'[8]Procesní kroky'!$A:$B,2,TRUE)="","",CONCATENATE(VLOOKUP(B199,'[8]Procesní kroky'!$A:$B,2,TRUE)," ",C199," → ",D199)))</f>
        <v/>
      </c>
    </row>
    <row r="200" spans="1:9" ht="48" customHeight="1" thickBot="1" x14ac:dyDescent="0.3">
      <c r="A200" s="41" t="s">
        <v>223</v>
      </c>
      <c r="B200" s="41"/>
      <c r="C200" s="67" t="str">
        <f>IF(B200="","",IF(VLOOKUP(B200,'[8]Procesní kroky'!$A:$C,3,TRUE)="","",VLOOKUP(B200,'[8]Procesní kroky'!$A:$C,3,TRUE)))</f>
        <v/>
      </c>
      <c r="D200" s="67" t="str">
        <f>IF(B200="","",IF(VLOOKUP(B200,'[8]Procesní kroky'!$A:$D,4,TRUE)="","",VLOOKUP(B200,'[8]Procesní kroky'!$A:$D,4,TRUE)))</f>
        <v/>
      </c>
      <c r="E200" s="42" t="s">
        <v>301</v>
      </c>
      <c r="F200" s="43"/>
      <c r="G200" s="44" t="s">
        <v>224</v>
      </c>
      <c r="H200" s="45"/>
      <c r="I200" s="54" t="str">
        <f>IF(B200="","",IF(VLOOKUP(B200,'[8]Procesní kroky'!$A:$B,2,TRUE)="","",CONCATENATE(VLOOKUP(B200,'[8]Procesní kroky'!$A:$B,2,TRUE)," ",C200," → ",D200)))</f>
        <v/>
      </c>
    </row>
    <row r="201" spans="1:9" ht="48" customHeight="1" thickBot="1" x14ac:dyDescent="0.3">
      <c r="A201" s="41" t="s">
        <v>225</v>
      </c>
      <c r="B201" s="41"/>
      <c r="C201" s="67" t="str">
        <f>IF(B201="","",IF(VLOOKUP(B201,'[8]Procesní kroky'!$A:$C,3,TRUE)="","",VLOOKUP(B201,'[8]Procesní kroky'!$A:$C,3,TRUE)))</f>
        <v/>
      </c>
      <c r="D201" s="67" t="str">
        <f>IF(B201="","",IF(VLOOKUP(B201,'[8]Procesní kroky'!$A:$D,4,TRUE)="","",VLOOKUP(B201,'[8]Procesní kroky'!$A:$D,4,TRUE)))</f>
        <v/>
      </c>
      <c r="E201" s="42" t="s">
        <v>301</v>
      </c>
      <c r="F201" s="43"/>
      <c r="G201" s="44" t="s">
        <v>226</v>
      </c>
      <c r="H201" s="45"/>
      <c r="I201" s="54" t="str">
        <f>IF(B201="","",IF(VLOOKUP(B201,'[8]Procesní kroky'!$A:$B,2,TRUE)="","",CONCATENATE(VLOOKUP(B201,'[8]Procesní kroky'!$A:$B,2,TRUE)," ",C201," → ",D201)))</f>
        <v/>
      </c>
    </row>
    <row r="202" spans="1:9" ht="48" customHeight="1" thickBot="1" x14ac:dyDescent="0.3">
      <c r="A202" s="41" t="s">
        <v>227</v>
      </c>
      <c r="B202" s="41"/>
      <c r="C202" s="67" t="str">
        <f>IF(B202="","",IF(VLOOKUP(B202,'[8]Procesní kroky'!$A:$C,3,TRUE)="","",VLOOKUP(B202,'[8]Procesní kroky'!$A:$C,3,TRUE)))</f>
        <v/>
      </c>
      <c r="D202" s="67" t="str">
        <f>IF(B202="","",IF(VLOOKUP(B202,'[8]Procesní kroky'!$A:$D,4,TRUE)="","",VLOOKUP(B202,'[8]Procesní kroky'!$A:$D,4,TRUE)))</f>
        <v/>
      </c>
      <c r="E202" s="42" t="s">
        <v>301</v>
      </c>
      <c r="F202" s="43"/>
      <c r="G202" s="44" t="s">
        <v>228</v>
      </c>
      <c r="H202" s="45"/>
      <c r="I202" s="54" t="str">
        <f>IF(B202="","",IF(VLOOKUP(B202,'[8]Procesní kroky'!$A:$B,2,TRUE)="","",CONCATENATE(VLOOKUP(B202,'[8]Procesní kroky'!$A:$B,2,TRUE)," ",C202," → ",D202)))</f>
        <v/>
      </c>
    </row>
    <row r="203" spans="1:9" ht="48" customHeight="1" thickBot="1" x14ac:dyDescent="0.3">
      <c r="A203" s="41" t="s">
        <v>229</v>
      </c>
      <c r="B203" s="41"/>
      <c r="C203" s="67" t="str">
        <f>IF(B203="","",IF(VLOOKUP(B203,'[8]Procesní kroky'!$A:$C,3,TRUE)="","",VLOOKUP(B203,'[8]Procesní kroky'!$A:$C,3,TRUE)))</f>
        <v/>
      </c>
      <c r="D203" s="67" t="str">
        <f>IF(B203="","",IF(VLOOKUP(B203,'[8]Procesní kroky'!$A:$D,4,TRUE)="","",VLOOKUP(B203,'[8]Procesní kroky'!$A:$D,4,TRUE)))</f>
        <v/>
      </c>
      <c r="E203" s="42" t="s">
        <v>301</v>
      </c>
      <c r="F203" s="43"/>
      <c r="G203" s="44" t="s">
        <v>230</v>
      </c>
      <c r="H203" s="45"/>
      <c r="I203" s="54" t="str">
        <f>IF(B203="","",IF(VLOOKUP(B203,'[8]Procesní kroky'!$A:$B,2,TRUE)="","",CONCATENATE(VLOOKUP(B203,'[8]Procesní kroky'!$A:$B,2,TRUE)," ",C203," → ",D203)))</f>
        <v/>
      </c>
    </row>
    <row r="204" spans="1:9" ht="48" customHeight="1" thickBot="1" x14ac:dyDescent="0.3">
      <c r="A204" s="41" t="s">
        <v>239</v>
      </c>
      <c r="B204" s="41"/>
      <c r="C204" s="67" t="str">
        <f>IF(B204="","",IF(VLOOKUP(B204,'[8]Procesní kroky'!$A:$C,3,TRUE)="","",VLOOKUP(B204,'[8]Procesní kroky'!$A:$C,3,TRUE)))</f>
        <v/>
      </c>
      <c r="D204" s="67" t="str">
        <f>IF(B204="","",IF(VLOOKUP(B204,'[8]Procesní kroky'!$A:$D,4,TRUE)="","",VLOOKUP(B204,'[8]Procesní kroky'!$A:$D,4,TRUE)))</f>
        <v/>
      </c>
      <c r="E204" s="42" t="s">
        <v>301</v>
      </c>
      <c r="F204" s="43"/>
      <c r="G204" s="44" t="s">
        <v>240</v>
      </c>
      <c r="H204" s="45"/>
      <c r="I204" s="54" t="str">
        <f>IF(B204="","",IF(VLOOKUP(B204,'[8]Procesní kroky'!$A:$B,2,TRUE)="","",CONCATENATE(VLOOKUP(B204,'[8]Procesní kroky'!$A:$B,2,TRUE)," ",C204," → ",D204)))</f>
        <v/>
      </c>
    </row>
    <row r="205" spans="1:9" ht="48" customHeight="1" thickBot="1" x14ac:dyDescent="0.3">
      <c r="A205" s="41" t="s">
        <v>233</v>
      </c>
      <c r="B205" s="41"/>
      <c r="C205" s="67" t="str">
        <f>IF(B205="","",IF(VLOOKUP(B205,'[8]Procesní kroky'!$A:$C,3,TRUE)="","",VLOOKUP(B205,'[8]Procesní kroky'!$A:$C,3,TRUE)))</f>
        <v/>
      </c>
      <c r="D205" s="67" t="str">
        <f>IF(B205="","",IF(VLOOKUP(B205,'[8]Procesní kroky'!$A:$D,4,TRUE)="","",VLOOKUP(B205,'[8]Procesní kroky'!$A:$D,4,TRUE)))</f>
        <v/>
      </c>
      <c r="E205" s="42" t="s">
        <v>301</v>
      </c>
      <c r="F205" s="43"/>
      <c r="G205" s="44" t="s">
        <v>234</v>
      </c>
      <c r="H205" s="45"/>
      <c r="I205" s="54" t="str">
        <f>IF(B205="","",IF(VLOOKUP(B205,'[8]Procesní kroky'!$A:$B,2,TRUE)="","",CONCATENATE(VLOOKUP(B205,'[8]Procesní kroky'!$A:$B,2,TRUE)," ",C205," → ",D205)))</f>
        <v/>
      </c>
    </row>
    <row r="206" spans="1:9" ht="48" customHeight="1" thickBot="1" x14ac:dyDescent="0.3">
      <c r="A206" s="41" t="s">
        <v>231</v>
      </c>
      <c r="B206" s="41"/>
      <c r="C206" s="67" t="str">
        <f>IF(B206="","",IF(VLOOKUP(B206,'[8]Procesní kroky'!$A:$C,3,TRUE)="","",VLOOKUP(B206,'[8]Procesní kroky'!$A:$C,3,TRUE)))</f>
        <v/>
      </c>
      <c r="D206" s="67" t="str">
        <f>IF(B206="","",IF(VLOOKUP(B206,'[8]Procesní kroky'!$A:$D,4,TRUE)="","",VLOOKUP(B206,'[8]Procesní kroky'!$A:$D,4,TRUE)))</f>
        <v/>
      </c>
      <c r="E206" s="42" t="s">
        <v>301</v>
      </c>
      <c r="F206" s="43"/>
      <c r="G206" s="44" t="s">
        <v>232</v>
      </c>
      <c r="H206" s="45"/>
      <c r="I206" s="54" t="str">
        <f>IF(B206="","",IF(VLOOKUP(B206,'[8]Procesní kroky'!$A:$B,2,TRUE)="","",CONCATENATE(VLOOKUP(B206,'[8]Procesní kroky'!$A:$B,2,TRUE)," ",C206," → ",D206)))</f>
        <v/>
      </c>
    </row>
    <row r="207" spans="1:9" ht="48" customHeight="1" thickBot="1" x14ac:dyDescent="0.3">
      <c r="A207" s="41" t="s">
        <v>235</v>
      </c>
      <c r="B207" s="41"/>
      <c r="C207" s="67" t="str">
        <f>IF(B207="","",IF(VLOOKUP(B207,'[8]Procesní kroky'!$A:$C,3,TRUE)="","",VLOOKUP(B207,'[8]Procesní kroky'!$A:$C,3,TRUE)))</f>
        <v/>
      </c>
      <c r="D207" s="67" t="str">
        <f>IF(B207="","",IF(VLOOKUP(B207,'[8]Procesní kroky'!$A:$D,4,TRUE)="","",VLOOKUP(B207,'[8]Procesní kroky'!$A:$D,4,TRUE)))</f>
        <v/>
      </c>
      <c r="E207" s="42" t="s">
        <v>301</v>
      </c>
      <c r="F207" s="43"/>
      <c r="G207" s="44" t="s">
        <v>236</v>
      </c>
      <c r="H207" s="45"/>
      <c r="I207" s="54" t="str">
        <f>IF(B207="","",IF(VLOOKUP(B207,'[8]Procesní kroky'!$A:$B,2,TRUE)="","",CONCATENATE(VLOOKUP(B207,'[8]Procesní kroky'!$A:$B,2,TRUE)," ",C207," → ",D207)))</f>
        <v/>
      </c>
    </row>
    <row r="208" spans="1:9" ht="48" customHeight="1" thickBot="1" x14ac:dyDescent="0.3">
      <c r="A208" s="41" t="s">
        <v>237</v>
      </c>
      <c r="B208" s="41"/>
      <c r="C208" s="67" t="str">
        <f>IF(B208="","",IF(VLOOKUP(B208,'[8]Procesní kroky'!$A:$C,3,TRUE)="","",VLOOKUP(B208,'[8]Procesní kroky'!$A:$C,3,TRUE)))</f>
        <v/>
      </c>
      <c r="D208" s="67" t="str">
        <f>IF(B208="","",IF(VLOOKUP(B208,'[8]Procesní kroky'!$A:$D,4,TRUE)="","",VLOOKUP(B208,'[8]Procesní kroky'!$A:$D,4,TRUE)))</f>
        <v/>
      </c>
      <c r="E208" s="42" t="s">
        <v>301</v>
      </c>
      <c r="F208" s="43"/>
      <c r="G208" s="44" t="s">
        <v>238</v>
      </c>
      <c r="H208" s="45"/>
      <c r="I208" s="54" t="str">
        <f>IF(B208="","",IF(VLOOKUP(B208,'[8]Procesní kroky'!$A:$B,2,TRUE)="","",CONCATENATE(VLOOKUP(B208,'[8]Procesní kroky'!$A:$B,2,TRUE)," ",C208," → ",D208)))</f>
        <v/>
      </c>
    </row>
    <row r="209" spans="1:9" ht="48" customHeight="1" thickBot="1" x14ac:dyDescent="0.3">
      <c r="A209" s="41" t="s">
        <v>241</v>
      </c>
      <c r="B209" s="41"/>
      <c r="C209" s="67" t="str">
        <f>IF(B209="","",IF(VLOOKUP(B209,'[8]Procesní kroky'!$A:$C,3,TRUE)="","",VLOOKUP(B209,'[8]Procesní kroky'!$A:$C,3,TRUE)))</f>
        <v/>
      </c>
      <c r="D209" s="67" t="str">
        <f>IF(B209="","",IF(VLOOKUP(B209,'[8]Procesní kroky'!$A:$D,4,TRUE)="","",VLOOKUP(B209,'[8]Procesní kroky'!$A:$D,4,TRUE)))</f>
        <v/>
      </c>
      <c r="E209" s="42" t="s">
        <v>301</v>
      </c>
      <c r="F209" s="43"/>
      <c r="G209" s="44" t="s">
        <v>242</v>
      </c>
      <c r="H209" s="45"/>
      <c r="I209" s="54" t="str">
        <f>IF(B209="","",IF(VLOOKUP(B209,'[8]Procesní kroky'!$A:$B,2,TRUE)="","",CONCATENATE(VLOOKUP(B209,'[8]Procesní kroky'!$A:$B,2,TRUE)," ",C209," → ",D209)))</f>
        <v/>
      </c>
    </row>
    <row r="210" spans="1:9" ht="48" customHeight="1" thickBot="1" x14ac:dyDescent="0.3">
      <c r="A210" s="41" t="s">
        <v>243</v>
      </c>
      <c r="B210" s="41"/>
      <c r="C210" s="67" t="str">
        <f>IF(B210="","",IF(VLOOKUP(B210,'[8]Procesní kroky'!$A:$C,3,TRUE)="","",VLOOKUP(B210,'[8]Procesní kroky'!$A:$C,3,TRUE)))</f>
        <v/>
      </c>
      <c r="D210" s="67" t="str">
        <f>IF(B210="","",IF(VLOOKUP(B210,'[8]Procesní kroky'!$A:$D,4,TRUE)="","",VLOOKUP(B210,'[8]Procesní kroky'!$A:$D,4,TRUE)))</f>
        <v/>
      </c>
      <c r="E210" s="42" t="s">
        <v>301</v>
      </c>
      <c r="F210" s="43"/>
      <c r="G210" s="44" t="s">
        <v>244</v>
      </c>
      <c r="H210" s="45"/>
      <c r="I210" s="54" t="str">
        <f>IF(B210="","",IF(VLOOKUP(B210,'[8]Procesní kroky'!$A:$B,2,TRUE)="","",CONCATENATE(VLOOKUP(B210,'[8]Procesní kroky'!$A:$B,2,TRUE)," ",C210," → ",D210)))</f>
        <v/>
      </c>
    </row>
    <row r="211" spans="1:9" ht="48" customHeight="1" thickBot="1" x14ac:dyDescent="0.3">
      <c r="A211" s="41" t="s">
        <v>245</v>
      </c>
      <c r="B211" s="41"/>
      <c r="C211" s="67" t="str">
        <f>IF(B211="","",IF(VLOOKUP(B211,'[8]Procesní kroky'!$A:$C,3,TRUE)="","",VLOOKUP(B211,'[8]Procesní kroky'!$A:$C,3,TRUE)))</f>
        <v/>
      </c>
      <c r="D211" s="67" t="str">
        <f>IF(B211="","",IF(VLOOKUP(B211,'[8]Procesní kroky'!$A:$D,4,TRUE)="","",VLOOKUP(B211,'[8]Procesní kroky'!$A:$D,4,TRUE)))</f>
        <v/>
      </c>
      <c r="E211" s="42" t="s">
        <v>301</v>
      </c>
      <c r="F211" s="43"/>
      <c r="G211" s="44" t="s">
        <v>246</v>
      </c>
      <c r="H211" s="45"/>
      <c r="I211" s="54" t="str">
        <f>IF(B211="","",IF(VLOOKUP(B211,'[8]Procesní kroky'!$A:$B,2,TRUE)="","",CONCATENATE(VLOOKUP(B211,'[8]Procesní kroky'!$A:$B,2,TRUE)," ",C211," → ",D211)))</f>
        <v/>
      </c>
    </row>
    <row r="212" spans="1:9" ht="48" customHeight="1" thickBot="1" x14ac:dyDescent="0.3">
      <c r="A212" s="41" t="s">
        <v>247</v>
      </c>
      <c r="B212" s="41"/>
      <c r="C212" s="67" t="str">
        <f>IF(B212="","",IF(VLOOKUP(B212,'[8]Procesní kroky'!$A:$C,3,TRUE)="","",VLOOKUP(B212,'[8]Procesní kroky'!$A:$C,3,TRUE)))</f>
        <v/>
      </c>
      <c r="D212" s="67" t="str">
        <f>IF(B212="","",IF(VLOOKUP(B212,'[8]Procesní kroky'!$A:$D,4,TRUE)="","",VLOOKUP(B212,'[8]Procesní kroky'!$A:$D,4,TRUE)))</f>
        <v/>
      </c>
      <c r="E212" s="42" t="s">
        <v>301</v>
      </c>
      <c r="F212" s="43"/>
      <c r="G212" s="44" t="s">
        <v>248</v>
      </c>
      <c r="H212" s="45"/>
      <c r="I212" s="54" t="str">
        <f>IF(B212="","",IF(VLOOKUP(B212,'[8]Procesní kroky'!$A:$B,2,TRUE)="","",CONCATENATE(VLOOKUP(B212,'[8]Procesní kroky'!$A:$B,2,TRUE)," ",C212," → ",D212)))</f>
        <v/>
      </c>
    </row>
    <row r="213" spans="1:9" ht="48" customHeight="1" thickBot="1" x14ac:dyDescent="0.3">
      <c r="A213" s="41" t="s">
        <v>249</v>
      </c>
      <c r="B213" s="41"/>
      <c r="C213" s="67" t="str">
        <f>IF(B213="","",IF(VLOOKUP(B213,'[8]Procesní kroky'!$A:$C,3,TRUE)="","",VLOOKUP(B213,'[8]Procesní kroky'!$A:$C,3,TRUE)))</f>
        <v/>
      </c>
      <c r="D213" s="67" t="str">
        <f>IF(B213="","",IF(VLOOKUP(B213,'[8]Procesní kroky'!$A:$D,4,TRUE)="","",VLOOKUP(B213,'[8]Procesní kroky'!$A:$D,4,TRUE)))</f>
        <v/>
      </c>
      <c r="E213" s="42" t="s">
        <v>301</v>
      </c>
      <c r="F213" s="43"/>
      <c r="G213" s="44" t="s">
        <v>250</v>
      </c>
      <c r="H213" s="45"/>
      <c r="I213" s="54" t="str">
        <f>IF(B213="","",IF(VLOOKUP(B213,'[8]Procesní kroky'!$A:$B,2,TRUE)="","",CONCATENATE(VLOOKUP(B213,'[8]Procesní kroky'!$A:$B,2,TRUE)," ",C213," → ",D213)))</f>
        <v/>
      </c>
    </row>
    <row r="214" spans="1:9" ht="48" customHeight="1" thickBot="1" x14ac:dyDescent="0.3">
      <c r="A214" s="41" t="s">
        <v>259</v>
      </c>
      <c r="B214" s="41"/>
      <c r="C214" s="67" t="str">
        <f>IF(B214="","",IF(VLOOKUP(B214,'[8]Procesní kroky'!$A:$C,3,TRUE)="","",VLOOKUP(B214,'[8]Procesní kroky'!$A:$C,3,TRUE)))</f>
        <v/>
      </c>
      <c r="D214" s="67" t="str">
        <f>IF(B214="","",IF(VLOOKUP(B214,'[8]Procesní kroky'!$A:$D,4,TRUE)="","",VLOOKUP(B214,'[8]Procesní kroky'!$A:$D,4,TRUE)))</f>
        <v/>
      </c>
      <c r="E214" s="42" t="s">
        <v>301</v>
      </c>
      <c r="F214" s="43"/>
      <c r="G214" s="44" t="s">
        <v>260</v>
      </c>
      <c r="H214" s="45"/>
      <c r="I214" s="54" t="str">
        <f>IF(B214="","",IF(VLOOKUP(B214,'[8]Procesní kroky'!$A:$B,2,TRUE)="","",CONCATENATE(VLOOKUP(B214,'[8]Procesní kroky'!$A:$B,2,TRUE)," ",C214," → ",D214)))</f>
        <v/>
      </c>
    </row>
    <row r="215" spans="1:9" ht="48" customHeight="1" thickBot="1" x14ac:dyDescent="0.3">
      <c r="A215" s="41" t="s">
        <v>253</v>
      </c>
      <c r="B215" s="41"/>
      <c r="C215" s="67" t="str">
        <f>IF(B215="","",IF(VLOOKUP(B215,'[8]Procesní kroky'!$A:$C,3,TRUE)="","",VLOOKUP(B215,'[8]Procesní kroky'!$A:$C,3,TRUE)))</f>
        <v/>
      </c>
      <c r="D215" s="67" t="str">
        <f>IF(B215="","",IF(VLOOKUP(B215,'[8]Procesní kroky'!$A:$D,4,TRUE)="","",VLOOKUP(B215,'[8]Procesní kroky'!$A:$D,4,TRUE)))</f>
        <v/>
      </c>
      <c r="E215" s="42" t="s">
        <v>301</v>
      </c>
      <c r="F215" s="43"/>
      <c r="G215" s="44" t="s">
        <v>254</v>
      </c>
      <c r="H215" s="45"/>
      <c r="I215" s="54" t="str">
        <f>IF(B215="","",IF(VLOOKUP(B215,'[8]Procesní kroky'!$A:$B,2,TRUE)="","",CONCATENATE(VLOOKUP(B215,'[8]Procesní kroky'!$A:$B,2,TRUE)," ",C215," → ",D215)))</f>
        <v/>
      </c>
    </row>
    <row r="216" spans="1:9" ht="48" customHeight="1" thickBot="1" x14ac:dyDescent="0.3">
      <c r="A216" s="41" t="s">
        <v>255</v>
      </c>
      <c r="B216" s="41"/>
      <c r="C216" s="67" t="str">
        <f>IF(B216="","",IF(VLOOKUP(B216,'[8]Procesní kroky'!$A:$C,3,TRUE)="","",VLOOKUP(B216,'[8]Procesní kroky'!$A:$C,3,TRUE)))</f>
        <v/>
      </c>
      <c r="D216" s="67" t="str">
        <f>IF(B216="","",IF(VLOOKUP(B216,'[8]Procesní kroky'!$A:$D,4,TRUE)="","",VLOOKUP(B216,'[8]Procesní kroky'!$A:$D,4,TRUE)))</f>
        <v/>
      </c>
      <c r="E216" s="42" t="s">
        <v>301</v>
      </c>
      <c r="F216" s="43"/>
      <c r="G216" s="44" t="s">
        <v>256</v>
      </c>
      <c r="H216" s="45"/>
      <c r="I216" s="54" t="str">
        <f>IF(B216="","",IF(VLOOKUP(B216,'[8]Procesní kroky'!$A:$B,2,TRUE)="","",CONCATENATE(VLOOKUP(B216,'[8]Procesní kroky'!$A:$B,2,TRUE)," ",C216," → ",D216)))</f>
        <v/>
      </c>
    </row>
    <row r="217" spans="1:9" ht="48" customHeight="1" thickBot="1" x14ac:dyDescent="0.3">
      <c r="A217" s="41" t="s">
        <v>251</v>
      </c>
      <c r="B217" s="41"/>
      <c r="C217" s="67" t="str">
        <f>IF(B217="","",IF(VLOOKUP(B217,'[8]Procesní kroky'!$A:$C,3,TRUE)="","",VLOOKUP(B217,'[8]Procesní kroky'!$A:$C,3,TRUE)))</f>
        <v/>
      </c>
      <c r="D217" s="67" t="str">
        <f>IF(B217="","",IF(VLOOKUP(B217,'[8]Procesní kroky'!$A:$D,4,TRUE)="","",VLOOKUP(B217,'[8]Procesní kroky'!$A:$D,4,TRUE)))</f>
        <v/>
      </c>
      <c r="E217" s="42" t="s">
        <v>301</v>
      </c>
      <c r="F217" s="43"/>
      <c r="G217" s="44" t="s">
        <v>252</v>
      </c>
      <c r="H217" s="45"/>
      <c r="I217" s="54" t="str">
        <f>IF(B217="","",IF(VLOOKUP(B217,'[8]Procesní kroky'!$A:$B,2,TRUE)="","",CONCATENATE(VLOOKUP(B217,'[8]Procesní kroky'!$A:$B,2,TRUE)," ",C217," → ",D217)))</f>
        <v/>
      </c>
    </row>
    <row r="218" spans="1:9" ht="48" customHeight="1" thickBot="1" x14ac:dyDescent="0.3">
      <c r="A218" s="41" t="s">
        <v>257</v>
      </c>
      <c r="B218" s="41"/>
      <c r="C218" s="67" t="str">
        <f>IF(B218="","",IF(VLOOKUP(B218,'[8]Procesní kroky'!$A:$C,3,TRUE)="","",VLOOKUP(B218,'[8]Procesní kroky'!$A:$C,3,TRUE)))</f>
        <v/>
      </c>
      <c r="D218" s="67" t="str">
        <f>IF(B218="","",IF(VLOOKUP(B218,'[8]Procesní kroky'!$A:$D,4,TRUE)="","",VLOOKUP(B218,'[8]Procesní kroky'!$A:$D,4,TRUE)))</f>
        <v/>
      </c>
      <c r="E218" s="42" t="s">
        <v>301</v>
      </c>
      <c r="F218" s="43"/>
      <c r="G218" s="44" t="s">
        <v>258</v>
      </c>
      <c r="H218" s="45"/>
      <c r="I218" s="54" t="str">
        <f>IF(B218="","",IF(VLOOKUP(B218,'[8]Procesní kroky'!$A:$B,2,TRUE)="","",CONCATENATE(VLOOKUP(B218,'[8]Procesní kroky'!$A:$B,2,TRUE)," ",C218," → ",D218)))</f>
        <v/>
      </c>
    </row>
    <row r="219" spans="1:9" ht="48" customHeight="1" thickBot="1" x14ac:dyDescent="0.3">
      <c r="A219" s="41" t="s">
        <v>261</v>
      </c>
      <c r="B219" s="41"/>
      <c r="C219" s="67" t="str">
        <f>IF(B219="","",IF(VLOOKUP(B219,'[8]Procesní kroky'!$A:$C,3,TRUE)="","",VLOOKUP(B219,'[8]Procesní kroky'!$A:$C,3,TRUE)))</f>
        <v/>
      </c>
      <c r="D219" s="67" t="str">
        <f>IF(B219="","",IF(VLOOKUP(B219,'[8]Procesní kroky'!$A:$D,4,TRUE)="","",VLOOKUP(B219,'[8]Procesní kroky'!$A:$D,4,TRUE)))</f>
        <v/>
      </c>
      <c r="E219" s="42" t="s">
        <v>301</v>
      </c>
      <c r="F219" s="43"/>
      <c r="G219" s="44" t="s">
        <v>262</v>
      </c>
      <c r="H219" s="45"/>
      <c r="I219" s="54" t="str">
        <f>IF(B219="","",IF(VLOOKUP(B219,'[8]Procesní kroky'!$A:$B,2,TRUE)="","",CONCATENATE(VLOOKUP(B219,'[8]Procesní kroky'!$A:$B,2,TRUE)," ",C219," → ",D219)))</f>
        <v/>
      </c>
    </row>
    <row r="220" spans="1:9" ht="48" customHeight="1" thickBot="1" x14ac:dyDescent="0.3">
      <c r="A220" s="41" t="s">
        <v>263</v>
      </c>
      <c r="B220" s="41"/>
      <c r="C220" s="67" t="str">
        <f>IF(B220="","",IF(VLOOKUP(B220,'[8]Procesní kroky'!$A:$C,3,TRUE)="","",VLOOKUP(B220,'[8]Procesní kroky'!$A:$C,3,TRUE)))</f>
        <v/>
      </c>
      <c r="D220" s="67" t="str">
        <f>IF(B220="","",IF(VLOOKUP(B220,'[8]Procesní kroky'!$A:$D,4,TRUE)="","",VLOOKUP(B220,'[8]Procesní kroky'!$A:$D,4,TRUE)))</f>
        <v/>
      </c>
      <c r="E220" s="42" t="s">
        <v>301</v>
      </c>
      <c r="F220" s="43"/>
      <c r="G220" s="44" t="s">
        <v>264</v>
      </c>
      <c r="H220" s="45"/>
      <c r="I220" s="54" t="str">
        <f>IF(B220="","",IF(VLOOKUP(B220,'[8]Procesní kroky'!$A:$B,2,TRUE)="","",CONCATENATE(VLOOKUP(B220,'[8]Procesní kroky'!$A:$B,2,TRUE)," ",C220," → ",D220)))</f>
        <v/>
      </c>
    </row>
    <row r="221" spans="1:9" ht="48" customHeight="1" thickBot="1" x14ac:dyDescent="0.3">
      <c r="A221" s="41" t="s">
        <v>265</v>
      </c>
      <c r="B221" s="41"/>
      <c r="C221" s="67" t="str">
        <f>IF(B221="","",IF(VLOOKUP(B221,'[8]Procesní kroky'!$A:$C,3,TRUE)="","",VLOOKUP(B221,'[8]Procesní kroky'!$A:$C,3,TRUE)))</f>
        <v/>
      </c>
      <c r="D221" s="67" t="str">
        <f>IF(B221="","",IF(VLOOKUP(B221,'[8]Procesní kroky'!$A:$D,4,TRUE)="","",VLOOKUP(B221,'[8]Procesní kroky'!$A:$D,4,TRUE)))</f>
        <v/>
      </c>
      <c r="E221" s="42" t="s">
        <v>301</v>
      </c>
      <c r="F221" s="43"/>
      <c r="G221" s="44" t="s">
        <v>266</v>
      </c>
      <c r="H221" s="45"/>
      <c r="I221" s="54" t="str">
        <f>IF(B221="","",IF(VLOOKUP(B221,'[8]Procesní kroky'!$A:$B,2,TRUE)="","",CONCATENATE(VLOOKUP(B221,'[8]Procesní kroky'!$A:$B,2,TRUE)," ",C221," → ",D221)))</f>
        <v/>
      </c>
    </row>
    <row r="222" spans="1:9" ht="48" customHeight="1" thickBot="1" x14ac:dyDescent="0.3">
      <c r="A222" s="41" t="s">
        <v>267</v>
      </c>
      <c r="B222" s="41"/>
      <c r="C222" s="67" t="str">
        <f>IF(B222="","",IF(VLOOKUP(B222,'[8]Procesní kroky'!$A:$C,3,TRUE)="","",VLOOKUP(B222,'[8]Procesní kroky'!$A:$C,3,TRUE)))</f>
        <v/>
      </c>
      <c r="D222" s="67" t="str">
        <f>IF(B222="","",IF(VLOOKUP(B222,'[8]Procesní kroky'!$A:$D,4,TRUE)="","",VLOOKUP(B222,'[8]Procesní kroky'!$A:$D,4,TRUE)))</f>
        <v/>
      </c>
      <c r="E222" s="42" t="s">
        <v>301</v>
      </c>
      <c r="F222" s="43"/>
      <c r="G222" s="44" t="s">
        <v>268</v>
      </c>
      <c r="H222" s="45"/>
      <c r="I222" s="54" t="str">
        <f>IF(B222="","",IF(VLOOKUP(B222,'[8]Procesní kroky'!$A:$B,2,TRUE)="","",CONCATENATE(VLOOKUP(B222,'[8]Procesní kroky'!$A:$B,2,TRUE)," ",C222," → ",D222)))</f>
        <v/>
      </c>
    </row>
    <row r="223" spans="1:9" ht="48" customHeight="1" thickBot="1" x14ac:dyDescent="0.3">
      <c r="A223" s="41" t="s">
        <v>269</v>
      </c>
      <c r="B223" s="41"/>
      <c r="C223" s="67" t="str">
        <f>IF(B223="","",IF(VLOOKUP(B223,'[8]Procesní kroky'!$A:$C,3,TRUE)="","",VLOOKUP(B223,'[8]Procesní kroky'!$A:$C,3,TRUE)))</f>
        <v/>
      </c>
      <c r="D223" s="67" t="str">
        <f>IF(B223="","",IF(VLOOKUP(B223,'[8]Procesní kroky'!$A:$D,4,TRUE)="","",VLOOKUP(B223,'[8]Procesní kroky'!$A:$D,4,TRUE)))</f>
        <v/>
      </c>
      <c r="E223" s="42" t="s">
        <v>301</v>
      </c>
      <c r="F223" s="43"/>
      <c r="G223" s="44" t="s">
        <v>270</v>
      </c>
      <c r="H223" s="45"/>
      <c r="I223" s="54" t="str">
        <f>IF(B223="","",IF(VLOOKUP(B223,'[8]Procesní kroky'!$A:$B,2,TRUE)="","",CONCATENATE(VLOOKUP(B223,'[8]Procesní kroky'!$A:$B,2,TRUE)," ",C223," → ",D223)))</f>
        <v/>
      </c>
    </row>
    <row r="224" spans="1:9" ht="48" customHeight="1" thickBot="1" x14ac:dyDescent="0.3">
      <c r="A224" s="41" t="s">
        <v>279</v>
      </c>
      <c r="B224" s="41"/>
      <c r="C224" s="67" t="str">
        <f>IF(B224="","",IF(VLOOKUP(B224,'[8]Procesní kroky'!$A:$C,3,TRUE)="","",VLOOKUP(B224,'[8]Procesní kroky'!$A:$C,3,TRUE)))</f>
        <v/>
      </c>
      <c r="D224" s="67" t="str">
        <f>IF(B224="","",IF(VLOOKUP(B224,'[8]Procesní kroky'!$A:$D,4,TRUE)="","",VLOOKUP(B224,'[8]Procesní kroky'!$A:$D,4,TRUE)))</f>
        <v/>
      </c>
      <c r="E224" s="42" t="s">
        <v>301</v>
      </c>
      <c r="F224" s="43"/>
      <c r="G224" s="44" t="s">
        <v>280</v>
      </c>
      <c r="H224" s="45"/>
      <c r="I224" s="54" t="str">
        <f>IF(B224="","",IF(VLOOKUP(B224,'[8]Procesní kroky'!$A:$B,2,TRUE)="","",CONCATENATE(VLOOKUP(B224,'[8]Procesní kroky'!$A:$B,2,TRUE)," ",C224," → ",D224)))</f>
        <v/>
      </c>
    </row>
    <row r="225" spans="1:9" ht="48" customHeight="1" thickBot="1" x14ac:dyDescent="0.3">
      <c r="A225" s="41" t="s">
        <v>273</v>
      </c>
      <c r="B225" s="41"/>
      <c r="C225" s="67" t="str">
        <f>IF(B225="","",IF(VLOOKUP(B225,'[8]Procesní kroky'!$A:$C,3,TRUE)="","",VLOOKUP(B225,'[8]Procesní kroky'!$A:$C,3,TRUE)))</f>
        <v/>
      </c>
      <c r="D225" s="67" t="str">
        <f>IF(B225="","",IF(VLOOKUP(B225,'[8]Procesní kroky'!$A:$D,4,TRUE)="","",VLOOKUP(B225,'[8]Procesní kroky'!$A:$D,4,TRUE)))</f>
        <v/>
      </c>
      <c r="E225" s="42" t="s">
        <v>301</v>
      </c>
      <c r="F225" s="43"/>
      <c r="G225" s="44" t="s">
        <v>274</v>
      </c>
      <c r="H225" s="45"/>
      <c r="I225" s="54" t="str">
        <f>IF(B225="","",IF(VLOOKUP(B225,'[8]Procesní kroky'!$A:$B,2,TRUE)="","",CONCATENATE(VLOOKUP(B225,'[8]Procesní kroky'!$A:$B,2,TRUE)," ",C225," → ",D225)))</f>
        <v/>
      </c>
    </row>
    <row r="226" spans="1:9" ht="48" customHeight="1" thickBot="1" x14ac:dyDescent="0.3">
      <c r="A226" s="41" t="s">
        <v>275</v>
      </c>
      <c r="B226" s="41"/>
      <c r="C226" s="67" t="str">
        <f>IF(B226="","",IF(VLOOKUP(B226,'[8]Procesní kroky'!$A:$C,3,TRUE)="","",VLOOKUP(B226,'[8]Procesní kroky'!$A:$C,3,TRUE)))</f>
        <v/>
      </c>
      <c r="D226" s="67" t="str">
        <f>IF(B226="","",IF(VLOOKUP(B226,'[8]Procesní kroky'!$A:$D,4,TRUE)="","",VLOOKUP(B226,'[8]Procesní kroky'!$A:$D,4,TRUE)))</f>
        <v/>
      </c>
      <c r="E226" s="42" t="s">
        <v>301</v>
      </c>
      <c r="F226" s="43"/>
      <c r="G226" s="44" t="s">
        <v>276</v>
      </c>
      <c r="H226" s="45"/>
      <c r="I226" s="54" t="str">
        <f>IF(B226="","",IF(VLOOKUP(B226,'[8]Procesní kroky'!$A:$B,2,TRUE)="","",CONCATENATE(VLOOKUP(B226,'[8]Procesní kroky'!$A:$B,2,TRUE)," ",C226," → ",D226)))</f>
        <v/>
      </c>
    </row>
    <row r="227" spans="1:9" ht="48" customHeight="1" thickBot="1" x14ac:dyDescent="0.3">
      <c r="A227" s="41" t="s">
        <v>277</v>
      </c>
      <c r="B227" s="41"/>
      <c r="C227" s="67" t="str">
        <f>IF(B227="","",IF(VLOOKUP(B227,'[8]Procesní kroky'!$A:$C,3,TRUE)="","",VLOOKUP(B227,'[8]Procesní kroky'!$A:$C,3,TRUE)))</f>
        <v/>
      </c>
      <c r="D227" s="67" t="str">
        <f>IF(B227="","",IF(VLOOKUP(B227,'[8]Procesní kroky'!$A:$D,4,TRUE)="","",VLOOKUP(B227,'[8]Procesní kroky'!$A:$D,4,TRUE)))</f>
        <v/>
      </c>
      <c r="E227" s="42" t="s">
        <v>301</v>
      </c>
      <c r="F227" s="43"/>
      <c r="G227" s="44" t="s">
        <v>278</v>
      </c>
      <c r="H227" s="45"/>
      <c r="I227" s="54" t="str">
        <f>IF(B227="","",IF(VLOOKUP(B227,'[8]Procesní kroky'!$A:$B,2,TRUE)="","",CONCATENATE(VLOOKUP(B227,'[8]Procesní kroky'!$A:$B,2,TRUE)," ",C227," → ",D227)))</f>
        <v/>
      </c>
    </row>
    <row r="228" spans="1:9" ht="48" customHeight="1" thickBot="1" x14ac:dyDescent="0.3">
      <c r="A228" s="41" t="s">
        <v>271</v>
      </c>
      <c r="B228" s="41"/>
      <c r="C228" s="67" t="str">
        <f>IF(B228="","",IF(VLOOKUP(B228,'[8]Procesní kroky'!$A:$C,3,TRUE)="","",VLOOKUP(B228,'[8]Procesní kroky'!$A:$C,3,TRUE)))</f>
        <v/>
      </c>
      <c r="D228" s="67" t="str">
        <f>IF(B228="","",IF(VLOOKUP(B228,'[8]Procesní kroky'!$A:$D,4,TRUE)="","",VLOOKUP(B228,'[8]Procesní kroky'!$A:$D,4,TRUE)))</f>
        <v/>
      </c>
      <c r="E228" s="42" t="s">
        <v>301</v>
      </c>
      <c r="F228" s="43"/>
      <c r="G228" s="44" t="s">
        <v>272</v>
      </c>
      <c r="H228" s="45"/>
      <c r="I228" s="54" t="str">
        <f>IF(B228="","",IF(VLOOKUP(B228,'[8]Procesní kroky'!$A:$B,2,TRUE)="","",CONCATENATE(VLOOKUP(B228,'[8]Procesní kroky'!$A:$B,2,TRUE)," ",C228," → ",D228)))</f>
        <v/>
      </c>
    </row>
    <row r="229" spans="1:9" ht="48" customHeight="1" thickBot="1" x14ac:dyDescent="0.3">
      <c r="A229" s="41" t="s">
        <v>281</v>
      </c>
      <c r="B229" s="41"/>
      <c r="C229" s="67" t="str">
        <f>IF(B229="","",IF(VLOOKUP(B229,'[8]Procesní kroky'!$A:$C,3,TRUE)="","",VLOOKUP(B229,'[8]Procesní kroky'!$A:$C,3,TRUE)))</f>
        <v/>
      </c>
      <c r="D229" s="67" t="str">
        <f>IF(B229="","",IF(VLOOKUP(B229,'[8]Procesní kroky'!$A:$D,4,TRUE)="","",VLOOKUP(B229,'[8]Procesní kroky'!$A:$D,4,TRUE)))</f>
        <v/>
      </c>
      <c r="E229" s="42" t="s">
        <v>301</v>
      </c>
      <c r="F229" s="43"/>
      <c r="G229" s="44" t="s">
        <v>282</v>
      </c>
      <c r="H229" s="45"/>
      <c r="I229" s="54" t="str">
        <f>IF(B229="","",IF(VLOOKUP(B229,'[8]Procesní kroky'!$A:$B,2,TRUE)="","",CONCATENATE(VLOOKUP(B229,'[8]Procesní kroky'!$A:$B,2,TRUE)," ",C229," → ",D229)))</f>
        <v/>
      </c>
    </row>
  </sheetData>
  <mergeCells count="185">
    <mergeCell ref="D53:H53"/>
    <mergeCell ref="D54:H54"/>
    <mergeCell ref="A56:B71"/>
    <mergeCell ref="A84:B99"/>
    <mergeCell ref="G84:H84"/>
    <mergeCell ref="D85:E85"/>
    <mergeCell ref="G85:H85"/>
    <mergeCell ref="E80:H80"/>
    <mergeCell ref="E82:H82"/>
    <mergeCell ref="E77:H77"/>
    <mergeCell ref="F76:H76"/>
    <mergeCell ref="D67:H67"/>
    <mergeCell ref="E79:H79"/>
    <mergeCell ref="C78:D78"/>
    <mergeCell ref="D71:H71"/>
    <mergeCell ref="E74:H74"/>
    <mergeCell ref="A72:B83"/>
    <mergeCell ref="D96:H96"/>
    <mergeCell ref="D97:H97"/>
    <mergeCell ref="D98:H98"/>
    <mergeCell ref="D99:H99"/>
    <mergeCell ref="E86:H86"/>
    <mergeCell ref="E87:H87"/>
    <mergeCell ref="E88:H88"/>
    <mergeCell ref="J129:J135"/>
    <mergeCell ref="A43:B55"/>
    <mergeCell ref="D43:E43"/>
    <mergeCell ref="G43:H43"/>
    <mergeCell ref="D44:E44"/>
    <mergeCell ref="G44:H44"/>
    <mergeCell ref="C45:D45"/>
    <mergeCell ref="E45:H45"/>
    <mergeCell ref="C46:C48"/>
    <mergeCell ref="E46:H46"/>
    <mergeCell ref="F47:H47"/>
    <mergeCell ref="E48:H48"/>
    <mergeCell ref="C49:C51"/>
    <mergeCell ref="E49:H49"/>
    <mergeCell ref="F50:H50"/>
    <mergeCell ref="E51:H51"/>
    <mergeCell ref="D52:H52"/>
    <mergeCell ref="D56:E56"/>
    <mergeCell ref="G56:H56"/>
    <mergeCell ref="D57:E57"/>
    <mergeCell ref="D66:H66"/>
    <mergeCell ref="D68:H68"/>
    <mergeCell ref="D69:H69"/>
    <mergeCell ref="D70:H70"/>
    <mergeCell ref="A6:C6"/>
    <mergeCell ref="A7:C7"/>
    <mergeCell ref="D6:H6"/>
    <mergeCell ref="D7:H7"/>
    <mergeCell ref="E65:H65"/>
    <mergeCell ref="C87:C90"/>
    <mergeCell ref="C91:C93"/>
    <mergeCell ref="D94:H94"/>
    <mergeCell ref="E78:H78"/>
    <mergeCell ref="C79:C83"/>
    <mergeCell ref="G57:H57"/>
    <mergeCell ref="C58:D58"/>
    <mergeCell ref="E58:H58"/>
    <mergeCell ref="C59:C62"/>
    <mergeCell ref="E59:H59"/>
    <mergeCell ref="E60:H60"/>
    <mergeCell ref="F61:H61"/>
    <mergeCell ref="E62:H62"/>
    <mergeCell ref="C63:C65"/>
    <mergeCell ref="E63:H63"/>
    <mergeCell ref="F64:H64"/>
    <mergeCell ref="E73:H73"/>
    <mergeCell ref="F81:H81"/>
    <mergeCell ref="C86:D86"/>
    <mergeCell ref="B1:C1"/>
    <mergeCell ref="E1:H1"/>
    <mergeCell ref="E2:H2"/>
    <mergeCell ref="A3:C3"/>
    <mergeCell ref="E3:H3"/>
    <mergeCell ref="G14:H14"/>
    <mergeCell ref="G15:H15"/>
    <mergeCell ref="D14:E14"/>
    <mergeCell ref="D15:E15"/>
    <mergeCell ref="A14:B26"/>
    <mergeCell ref="D12:E12"/>
    <mergeCell ref="F11:G11"/>
    <mergeCell ref="F13:G13"/>
    <mergeCell ref="A13:B13"/>
    <mergeCell ref="D24:H24"/>
    <mergeCell ref="C17:C19"/>
    <mergeCell ref="C20:C22"/>
    <mergeCell ref="A8:B8"/>
    <mergeCell ref="D8:E8"/>
    <mergeCell ref="A4:C4"/>
    <mergeCell ref="D4:H4"/>
    <mergeCell ref="A5:C5"/>
    <mergeCell ref="F8:H8"/>
    <mergeCell ref="A11:B11"/>
    <mergeCell ref="A2:C2"/>
    <mergeCell ref="A12:B12"/>
    <mergeCell ref="D5:H5"/>
    <mergeCell ref="A128:H128"/>
    <mergeCell ref="E121:H121"/>
    <mergeCell ref="G112:H112"/>
    <mergeCell ref="D113:E113"/>
    <mergeCell ref="G113:H113"/>
    <mergeCell ref="D27:E27"/>
    <mergeCell ref="D84:E84"/>
    <mergeCell ref="C72:D72"/>
    <mergeCell ref="E72:H72"/>
    <mergeCell ref="E75:H75"/>
    <mergeCell ref="E83:H83"/>
    <mergeCell ref="D41:H41"/>
    <mergeCell ref="D42:H42"/>
    <mergeCell ref="F35:H35"/>
    <mergeCell ref="E36:H36"/>
    <mergeCell ref="D37:H37"/>
    <mergeCell ref="D38:H38"/>
    <mergeCell ref="D39:H39"/>
    <mergeCell ref="D40:H40"/>
    <mergeCell ref="D55:H55"/>
    <mergeCell ref="C73:C77"/>
    <mergeCell ref="F89:H89"/>
    <mergeCell ref="E90:H90"/>
    <mergeCell ref="E91:H91"/>
    <mergeCell ref="F92:H92"/>
    <mergeCell ref="E93:H93"/>
    <mergeCell ref="D95:H95"/>
    <mergeCell ref="D126:H126"/>
    <mergeCell ref="D127:H127"/>
    <mergeCell ref="A112:B127"/>
    <mergeCell ref="D112:E112"/>
    <mergeCell ref="E115:H115"/>
    <mergeCell ref="E116:H116"/>
    <mergeCell ref="F117:H117"/>
    <mergeCell ref="E118:H118"/>
    <mergeCell ref="E119:H119"/>
    <mergeCell ref="C115:C118"/>
    <mergeCell ref="C119:C121"/>
    <mergeCell ref="C114:D114"/>
    <mergeCell ref="E114:H114"/>
    <mergeCell ref="F120:H120"/>
    <mergeCell ref="D122:H122"/>
    <mergeCell ref="D123:H123"/>
    <mergeCell ref="D124:H124"/>
    <mergeCell ref="D125:H125"/>
    <mergeCell ref="A100:B111"/>
    <mergeCell ref="C100:D100"/>
    <mergeCell ref="E100:H100"/>
    <mergeCell ref="C101:C105"/>
    <mergeCell ref="E101:H101"/>
    <mergeCell ref="E102:H102"/>
    <mergeCell ref="E103:H103"/>
    <mergeCell ref="E105:H105"/>
    <mergeCell ref="C106:D106"/>
    <mergeCell ref="E106:H106"/>
    <mergeCell ref="C107:C111"/>
    <mergeCell ref="E107:H107"/>
    <mergeCell ref="F104:H104"/>
    <mergeCell ref="E108:H108"/>
    <mergeCell ref="E110:H110"/>
    <mergeCell ref="E111:H111"/>
    <mergeCell ref="F109:H109"/>
    <mergeCell ref="A27:B42"/>
    <mergeCell ref="E30:H30"/>
    <mergeCell ref="E17:H17"/>
    <mergeCell ref="F18:H18"/>
    <mergeCell ref="E19:H19"/>
    <mergeCell ref="E20:H20"/>
    <mergeCell ref="F21:H21"/>
    <mergeCell ref="E22:H22"/>
    <mergeCell ref="C16:D16"/>
    <mergeCell ref="E16:H16"/>
    <mergeCell ref="D23:H23"/>
    <mergeCell ref="D26:H26"/>
    <mergeCell ref="D25:H25"/>
    <mergeCell ref="D28:E28"/>
    <mergeCell ref="G28:H28"/>
    <mergeCell ref="E31:H31"/>
    <mergeCell ref="F32:H32"/>
    <mergeCell ref="E33:H33"/>
    <mergeCell ref="E34:H34"/>
    <mergeCell ref="C30:C33"/>
    <mergeCell ref="C34:C36"/>
    <mergeCell ref="G27:H27"/>
    <mergeCell ref="C29:D29"/>
    <mergeCell ref="E29:H29"/>
  </mergeCells>
  <conditionalFormatting sqref="A14 A27 C14:H15 D31:E31 A72 E32:F32 C23:H28 A4 C76 C77:H79 C29:C30 E29 D33:E33 C34:C36 C17:C22 A230:H1048576 C83:H83 C37:H42 C80:C82 E80:H82 A11:H13 C72:H75 A1:H3 A128:H130 A131:A169 E131:H169 B131:D229">
    <cfRule type="containsText" dxfId="297" priority="322" operator="containsText" text="Vyber">
      <formula>NOT(ISERROR(SEARCH("Vyber",A1)))</formula>
    </cfRule>
    <cfRule type="containsText" dxfId="296" priority="323" operator="containsText" text="nepiš">
      <formula>NOT(ISERROR(SEARCH("nepiš",A1)))</formula>
    </cfRule>
  </conditionalFormatting>
  <conditionalFormatting sqref="D30:E30">
    <cfRule type="containsText" dxfId="295" priority="320" operator="containsText" text="Vyber">
      <formula>NOT(ISERROR(SEARCH("Vyber",D30)))</formula>
    </cfRule>
    <cfRule type="containsText" dxfId="294" priority="321" operator="containsText" text="nepiš">
      <formula>NOT(ISERROR(SEARCH("nepiš",D30)))</formula>
    </cfRule>
  </conditionalFormatting>
  <conditionalFormatting sqref="A100">
    <cfRule type="containsText" dxfId="293" priority="314" operator="containsText" text="Vyber">
      <formula>NOT(ISERROR(SEARCH("Vyber",A100)))</formula>
    </cfRule>
    <cfRule type="containsText" dxfId="292" priority="315" operator="containsText" text="nepiš">
      <formula>NOT(ISERROR(SEARCH("nepiš",A100)))</formula>
    </cfRule>
  </conditionalFormatting>
  <conditionalFormatting sqref="D4">
    <cfRule type="containsText" dxfId="291" priority="308" operator="containsText" text="Vyber">
      <formula>NOT(ISERROR(SEARCH("Vyber",D4)))</formula>
    </cfRule>
    <cfRule type="containsText" dxfId="290" priority="309" operator="containsText" text="nepiš">
      <formula>NOT(ISERROR(SEARCH("nepiš",D4)))</formula>
    </cfRule>
  </conditionalFormatting>
  <conditionalFormatting sqref="A5:A10">
    <cfRule type="containsText" dxfId="289" priority="306" operator="containsText" text="Vyber">
      <formula>NOT(ISERROR(SEARCH("Vyber",A5)))</formula>
    </cfRule>
    <cfRule type="containsText" dxfId="288" priority="307" operator="containsText" text="nepiš">
      <formula>NOT(ISERROR(SEARCH("nepiš",A5)))</formula>
    </cfRule>
  </conditionalFormatting>
  <conditionalFormatting sqref="D5:D10">
    <cfRule type="containsText" dxfId="287" priority="304" operator="containsText" text="Vyber">
      <formula>NOT(ISERROR(SEARCH("Vyber",D5)))</formula>
    </cfRule>
    <cfRule type="containsText" dxfId="286" priority="305" operator="containsText" text="nepiš">
      <formula>NOT(ISERROR(SEARCH("nepiš",D5)))</formula>
    </cfRule>
  </conditionalFormatting>
  <conditionalFormatting sqref="E76:F76">
    <cfRule type="containsText" dxfId="285" priority="302" operator="containsText" text="Vyber">
      <formula>NOT(ISERROR(SEARCH("Vyber",E76)))</formula>
    </cfRule>
    <cfRule type="containsText" dxfId="284" priority="303" operator="containsText" text="nepiš">
      <formula>NOT(ISERROR(SEARCH("nepiš",E76)))</formula>
    </cfRule>
  </conditionalFormatting>
  <conditionalFormatting sqref="D34:E34 E35:F35 D36:E36">
    <cfRule type="containsText" dxfId="283" priority="298" operator="containsText" text="Vyber">
      <formula>NOT(ISERROR(SEARCH("Vyber",D34)))</formula>
    </cfRule>
    <cfRule type="containsText" dxfId="282" priority="299" operator="containsText" text="nepiš">
      <formula>NOT(ISERROR(SEARCH("nepiš",D34)))</formula>
    </cfRule>
  </conditionalFormatting>
  <conditionalFormatting sqref="D17:E17 E18:F18 D19">
    <cfRule type="containsText" dxfId="281" priority="296" operator="containsText" text="Vyber">
      <formula>NOT(ISERROR(SEARCH("Vyber",D17)))</formula>
    </cfRule>
    <cfRule type="containsText" dxfId="280" priority="297" operator="containsText" text="nepiš">
      <formula>NOT(ISERROR(SEARCH("nepiš",D17)))</formula>
    </cfRule>
  </conditionalFormatting>
  <conditionalFormatting sqref="D20:E20 E21:F21">
    <cfRule type="containsText" dxfId="279" priority="294" operator="containsText" text="Vyber">
      <formula>NOT(ISERROR(SEARCH("Vyber",D20)))</formula>
    </cfRule>
    <cfRule type="containsText" dxfId="278" priority="295" operator="containsText" text="nepiš">
      <formula>NOT(ISERROR(SEARCH("nepiš",D20)))</formula>
    </cfRule>
  </conditionalFormatting>
  <conditionalFormatting sqref="D22">
    <cfRule type="containsText" dxfId="277" priority="292" operator="containsText" text="Vyber">
      <formula>NOT(ISERROR(SEARCH("Vyber",D22)))</formula>
    </cfRule>
    <cfRule type="containsText" dxfId="276" priority="293" operator="containsText" text="nepiš">
      <formula>NOT(ISERROR(SEARCH("nepiš",D22)))</formula>
    </cfRule>
  </conditionalFormatting>
  <conditionalFormatting sqref="C16">
    <cfRule type="containsText" dxfId="275" priority="290" operator="containsText" text="Vyber">
      <formula>NOT(ISERROR(SEARCH("Vyber",C16)))</formula>
    </cfRule>
    <cfRule type="containsText" dxfId="274" priority="291" operator="containsText" text="nepiš">
      <formula>NOT(ISERROR(SEARCH("nepiš",C16)))</formula>
    </cfRule>
  </conditionalFormatting>
  <conditionalFormatting sqref="E16">
    <cfRule type="containsText" dxfId="273" priority="288" operator="containsText" text="Vyber">
      <formula>NOT(ISERROR(SEARCH("Vyber",E16)))</formula>
    </cfRule>
    <cfRule type="containsText" dxfId="272" priority="289" operator="containsText" text="nepiš">
      <formula>NOT(ISERROR(SEARCH("nepiš",E16)))</formula>
    </cfRule>
  </conditionalFormatting>
  <conditionalFormatting sqref="A84 D88:E88 E89:F89 C84:H85 C94:H94 C87 E86 D90:E90 C91:C93 C96:H99 C95">
    <cfRule type="containsText" dxfId="271" priority="286" operator="containsText" text="Vyber">
      <formula>NOT(ISERROR(SEARCH("Vyber",A84)))</formula>
    </cfRule>
    <cfRule type="containsText" dxfId="270" priority="287" operator="containsText" text="nepiš">
      <formula>NOT(ISERROR(SEARCH("nepiš",A84)))</formula>
    </cfRule>
  </conditionalFormatting>
  <conditionalFormatting sqref="D87:E87">
    <cfRule type="containsText" dxfId="269" priority="284" operator="containsText" text="Vyber">
      <formula>NOT(ISERROR(SEARCH("Vyber",D87)))</formula>
    </cfRule>
    <cfRule type="containsText" dxfId="268" priority="285" operator="containsText" text="nepiš">
      <formula>NOT(ISERROR(SEARCH("nepiš",D87)))</formula>
    </cfRule>
  </conditionalFormatting>
  <conditionalFormatting sqref="D91:E91 E92:F92 D93:E93">
    <cfRule type="containsText" dxfId="267" priority="282" operator="containsText" text="Vyber">
      <formula>NOT(ISERROR(SEARCH("Vyber",D91)))</formula>
    </cfRule>
    <cfRule type="containsText" dxfId="266" priority="283" operator="containsText" text="nepiš">
      <formula>NOT(ISERROR(SEARCH("nepiš",D91)))</formula>
    </cfRule>
  </conditionalFormatting>
  <conditionalFormatting sqref="A112 D116:E116 D117:F117 C112:H113 C122:H122 C115 E114 D118:E118 C119:C121 C124:H127 C123">
    <cfRule type="containsText" dxfId="265" priority="280" operator="containsText" text="Vyber">
      <formula>NOT(ISERROR(SEARCH("Vyber",A112)))</formula>
    </cfRule>
    <cfRule type="containsText" dxfId="264" priority="281" operator="containsText" text="nepiš">
      <formula>NOT(ISERROR(SEARCH("nepiš",A112)))</formula>
    </cfRule>
  </conditionalFormatting>
  <conditionalFormatting sqref="D115:E115">
    <cfRule type="containsText" dxfId="263" priority="278" operator="containsText" text="Vyber">
      <formula>NOT(ISERROR(SEARCH("Vyber",D115)))</formula>
    </cfRule>
    <cfRule type="containsText" dxfId="262" priority="279" operator="containsText" text="nepiš">
      <formula>NOT(ISERROR(SEARCH("nepiš",D115)))</formula>
    </cfRule>
  </conditionalFormatting>
  <conditionalFormatting sqref="D119:E119 E120:F120 D121:E121">
    <cfRule type="containsText" dxfId="261" priority="276" operator="containsText" text="Vyber">
      <formula>NOT(ISERROR(SEARCH("Vyber",D119)))</formula>
    </cfRule>
    <cfRule type="containsText" dxfId="260" priority="277" operator="containsText" text="nepiš">
      <formula>NOT(ISERROR(SEARCH("nepiš",D119)))</formula>
    </cfRule>
  </conditionalFormatting>
  <conditionalFormatting sqref="C104 C100:H103 C105:H107 C111:H111 C108:C110 E108:H110">
    <cfRule type="containsText" dxfId="259" priority="274" operator="containsText" text="Vyber">
      <formula>NOT(ISERROR(SEARCH("Vyber",C100)))</formula>
    </cfRule>
    <cfRule type="containsText" dxfId="258" priority="275" operator="containsText" text="nepiš">
      <formula>NOT(ISERROR(SEARCH("nepiš",C100)))</formula>
    </cfRule>
  </conditionalFormatting>
  <conditionalFormatting sqref="E104:F104">
    <cfRule type="containsText" dxfId="257" priority="272" operator="containsText" text="Vyber">
      <formula>NOT(ISERROR(SEARCH("Vyber",E104)))</formula>
    </cfRule>
    <cfRule type="containsText" dxfId="256" priority="273" operator="containsText" text="nepiš">
      <formula>NOT(ISERROR(SEARCH("nepiš",E104)))</formula>
    </cfRule>
  </conditionalFormatting>
  <conditionalFormatting sqref="A170 E170:H170">
    <cfRule type="containsText" dxfId="255" priority="268" operator="containsText" text="Vyber">
      <formula>NOT(ISERROR(SEARCH("Vyber",A170)))</formula>
    </cfRule>
    <cfRule type="containsText" dxfId="254" priority="269" operator="containsText" text="nepiš">
      <formula>NOT(ISERROR(SEARCH("nepiš",A170)))</formula>
    </cfRule>
  </conditionalFormatting>
  <conditionalFormatting sqref="A171 E171:H171">
    <cfRule type="containsText" dxfId="253" priority="266" operator="containsText" text="Vyber">
      <formula>NOT(ISERROR(SEARCH("Vyber",A171)))</formula>
    </cfRule>
    <cfRule type="containsText" dxfId="252" priority="267" operator="containsText" text="nepiš">
      <formula>NOT(ISERROR(SEARCH("nepiš",A171)))</formula>
    </cfRule>
  </conditionalFormatting>
  <conditionalFormatting sqref="A172 E172:H172">
    <cfRule type="containsText" dxfId="251" priority="264" operator="containsText" text="Vyber">
      <formula>NOT(ISERROR(SEARCH("Vyber",A172)))</formula>
    </cfRule>
    <cfRule type="containsText" dxfId="250" priority="265" operator="containsText" text="nepiš">
      <formula>NOT(ISERROR(SEARCH("nepiš",A172)))</formula>
    </cfRule>
  </conditionalFormatting>
  <conditionalFormatting sqref="A173 E173:H173">
    <cfRule type="containsText" dxfId="249" priority="262" operator="containsText" text="Vyber">
      <formula>NOT(ISERROR(SEARCH("Vyber",A173)))</formula>
    </cfRule>
    <cfRule type="containsText" dxfId="248" priority="263" operator="containsText" text="nepiš">
      <formula>NOT(ISERROR(SEARCH("nepiš",A173)))</formula>
    </cfRule>
  </conditionalFormatting>
  <conditionalFormatting sqref="A174 E174:H174">
    <cfRule type="containsText" dxfId="247" priority="260" operator="containsText" text="Vyber">
      <formula>NOT(ISERROR(SEARCH("Vyber",A174)))</formula>
    </cfRule>
    <cfRule type="containsText" dxfId="246" priority="261" operator="containsText" text="nepiš">
      <formula>NOT(ISERROR(SEARCH("nepiš",A174)))</formula>
    </cfRule>
  </conditionalFormatting>
  <conditionalFormatting sqref="A175 E175:H175">
    <cfRule type="containsText" dxfId="245" priority="258" operator="containsText" text="Vyber">
      <formula>NOT(ISERROR(SEARCH("Vyber",A175)))</formula>
    </cfRule>
    <cfRule type="containsText" dxfId="244" priority="259" operator="containsText" text="nepiš">
      <formula>NOT(ISERROR(SEARCH("nepiš",A175)))</formula>
    </cfRule>
  </conditionalFormatting>
  <conditionalFormatting sqref="A176 E176:H176">
    <cfRule type="containsText" dxfId="243" priority="256" operator="containsText" text="Vyber">
      <formula>NOT(ISERROR(SEARCH("Vyber",A176)))</formula>
    </cfRule>
    <cfRule type="containsText" dxfId="242" priority="257" operator="containsText" text="nepiš">
      <formula>NOT(ISERROR(SEARCH("nepiš",A176)))</formula>
    </cfRule>
  </conditionalFormatting>
  <conditionalFormatting sqref="A177 E177:H177">
    <cfRule type="containsText" dxfId="241" priority="254" operator="containsText" text="Vyber">
      <formula>NOT(ISERROR(SEARCH("Vyber",A177)))</formula>
    </cfRule>
    <cfRule type="containsText" dxfId="240" priority="255" operator="containsText" text="nepiš">
      <formula>NOT(ISERROR(SEARCH("nepiš",A177)))</formula>
    </cfRule>
  </conditionalFormatting>
  <conditionalFormatting sqref="A178 E178:H178">
    <cfRule type="containsText" dxfId="239" priority="252" operator="containsText" text="Vyber">
      <formula>NOT(ISERROR(SEARCH("Vyber",A178)))</formula>
    </cfRule>
    <cfRule type="containsText" dxfId="238" priority="253" operator="containsText" text="nepiš">
      <formula>NOT(ISERROR(SEARCH("nepiš",A178)))</formula>
    </cfRule>
  </conditionalFormatting>
  <conditionalFormatting sqref="A179 E179:H179">
    <cfRule type="containsText" dxfId="237" priority="250" operator="containsText" text="Vyber">
      <formula>NOT(ISERROR(SEARCH("Vyber",A179)))</formula>
    </cfRule>
    <cfRule type="containsText" dxfId="236" priority="251" operator="containsText" text="nepiš">
      <formula>NOT(ISERROR(SEARCH("nepiš",A179)))</formula>
    </cfRule>
  </conditionalFormatting>
  <conditionalFormatting sqref="A180 E180:H180">
    <cfRule type="containsText" dxfId="235" priority="248" operator="containsText" text="Vyber">
      <formula>NOT(ISERROR(SEARCH("Vyber",A180)))</formula>
    </cfRule>
    <cfRule type="containsText" dxfId="234" priority="249" operator="containsText" text="nepiš">
      <formula>NOT(ISERROR(SEARCH("nepiš",A180)))</formula>
    </cfRule>
  </conditionalFormatting>
  <conditionalFormatting sqref="A181 E181:H181">
    <cfRule type="containsText" dxfId="233" priority="246" operator="containsText" text="Vyber">
      <formula>NOT(ISERROR(SEARCH("Vyber",A181)))</formula>
    </cfRule>
    <cfRule type="containsText" dxfId="232" priority="247" operator="containsText" text="nepiš">
      <formula>NOT(ISERROR(SEARCH("nepiš",A181)))</formula>
    </cfRule>
  </conditionalFormatting>
  <conditionalFormatting sqref="A182 E182:H182">
    <cfRule type="containsText" dxfId="231" priority="244" operator="containsText" text="Vyber">
      <formula>NOT(ISERROR(SEARCH("Vyber",A182)))</formula>
    </cfRule>
    <cfRule type="containsText" dxfId="230" priority="245" operator="containsText" text="nepiš">
      <formula>NOT(ISERROR(SEARCH("nepiš",A182)))</formula>
    </cfRule>
  </conditionalFormatting>
  <conditionalFormatting sqref="A183 E183:H183">
    <cfRule type="containsText" dxfId="229" priority="242" operator="containsText" text="Vyber">
      <formula>NOT(ISERROR(SEARCH("Vyber",A183)))</formula>
    </cfRule>
    <cfRule type="containsText" dxfId="228" priority="243" operator="containsText" text="nepiš">
      <formula>NOT(ISERROR(SEARCH("nepiš",A183)))</formula>
    </cfRule>
  </conditionalFormatting>
  <conditionalFormatting sqref="A184 E184:H184">
    <cfRule type="containsText" dxfId="227" priority="240" operator="containsText" text="Vyber">
      <formula>NOT(ISERROR(SEARCH("Vyber",A184)))</formula>
    </cfRule>
    <cfRule type="containsText" dxfId="226" priority="241" operator="containsText" text="nepiš">
      <formula>NOT(ISERROR(SEARCH("nepiš",A184)))</formula>
    </cfRule>
  </conditionalFormatting>
  <conditionalFormatting sqref="A185 E185:H185">
    <cfRule type="containsText" dxfId="225" priority="238" operator="containsText" text="Vyber">
      <formula>NOT(ISERROR(SEARCH("Vyber",A185)))</formula>
    </cfRule>
    <cfRule type="containsText" dxfId="224" priority="239" operator="containsText" text="nepiš">
      <formula>NOT(ISERROR(SEARCH("nepiš",A185)))</formula>
    </cfRule>
  </conditionalFormatting>
  <conditionalFormatting sqref="A186 E186:H186">
    <cfRule type="containsText" dxfId="223" priority="236" operator="containsText" text="Vyber">
      <formula>NOT(ISERROR(SEARCH("Vyber",A186)))</formula>
    </cfRule>
    <cfRule type="containsText" dxfId="222" priority="237" operator="containsText" text="nepiš">
      <formula>NOT(ISERROR(SEARCH("nepiš",A186)))</formula>
    </cfRule>
  </conditionalFormatting>
  <conditionalFormatting sqref="A187 E187:H187">
    <cfRule type="containsText" dxfId="221" priority="234" operator="containsText" text="Vyber">
      <formula>NOT(ISERROR(SEARCH("Vyber",A187)))</formula>
    </cfRule>
    <cfRule type="containsText" dxfId="220" priority="235" operator="containsText" text="nepiš">
      <formula>NOT(ISERROR(SEARCH("nepiš",A187)))</formula>
    </cfRule>
  </conditionalFormatting>
  <conditionalFormatting sqref="A188 E188:H188">
    <cfRule type="containsText" dxfId="219" priority="232" operator="containsText" text="Vyber">
      <formula>NOT(ISERROR(SEARCH("Vyber",A188)))</formula>
    </cfRule>
    <cfRule type="containsText" dxfId="218" priority="233" operator="containsText" text="nepiš">
      <formula>NOT(ISERROR(SEARCH("nepiš",A188)))</formula>
    </cfRule>
  </conditionalFormatting>
  <conditionalFormatting sqref="A189 E189:H189">
    <cfRule type="containsText" dxfId="217" priority="230" operator="containsText" text="Vyber">
      <formula>NOT(ISERROR(SEARCH("Vyber",A189)))</formula>
    </cfRule>
    <cfRule type="containsText" dxfId="216" priority="231" operator="containsText" text="nepiš">
      <formula>NOT(ISERROR(SEARCH("nepiš",A189)))</formula>
    </cfRule>
  </conditionalFormatting>
  <conditionalFormatting sqref="E19">
    <cfRule type="containsText" dxfId="215" priority="228" operator="containsText" text="Vyber">
      <formula>NOT(ISERROR(SEARCH("Vyber",E19)))</formula>
    </cfRule>
    <cfRule type="containsText" dxfId="214" priority="229" operator="containsText" text="nepiš">
      <formula>NOT(ISERROR(SEARCH("nepiš",E19)))</formula>
    </cfRule>
  </conditionalFormatting>
  <conditionalFormatting sqref="E22">
    <cfRule type="containsText" dxfId="213" priority="224" operator="containsText" text="Vyber">
      <formula>NOT(ISERROR(SEARCH("Vyber",E22)))</formula>
    </cfRule>
    <cfRule type="containsText" dxfId="212" priority="225" operator="containsText" text="nepiš">
      <formula>NOT(ISERROR(SEARCH("nepiš",E22)))</formula>
    </cfRule>
  </conditionalFormatting>
  <conditionalFormatting sqref="D120">
    <cfRule type="containsText" dxfId="211" priority="222" operator="containsText" text="Vyber">
      <formula>NOT(ISERROR(SEARCH("Vyber",D120)))</formula>
    </cfRule>
    <cfRule type="containsText" dxfId="210" priority="223" operator="containsText" text="nepiš">
      <formula>NOT(ISERROR(SEARCH("nepiš",D120)))</formula>
    </cfRule>
  </conditionalFormatting>
  <conditionalFormatting sqref="D104">
    <cfRule type="containsText" dxfId="209" priority="218" operator="containsText" text="Vyber">
      <formula>NOT(ISERROR(SEARCH("Vyber",D104)))</formula>
    </cfRule>
    <cfRule type="containsText" dxfId="208" priority="219" operator="containsText" text="nepiš">
      <formula>NOT(ISERROR(SEARCH("nepiš",D104)))</formula>
    </cfRule>
  </conditionalFormatting>
  <conditionalFormatting sqref="D92">
    <cfRule type="containsText" dxfId="207" priority="216" operator="containsText" text="Vyber">
      <formula>NOT(ISERROR(SEARCH("Vyber",D92)))</formula>
    </cfRule>
    <cfRule type="containsText" dxfId="206" priority="217" operator="containsText" text="nepiš">
      <formula>NOT(ISERROR(SEARCH("nepiš",D92)))</formula>
    </cfRule>
  </conditionalFormatting>
  <conditionalFormatting sqref="D89">
    <cfRule type="containsText" dxfId="205" priority="214" operator="containsText" text="Vyber">
      <formula>NOT(ISERROR(SEARCH("Vyber",D89)))</formula>
    </cfRule>
    <cfRule type="containsText" dxfId="204" priority="215" operator="containsText" text="nepiš">
      <formula>NOT(ISERROR(SEARCH("nepiš",D89)))</formula>
    </cfRule>
  </conditionalFormatting>
  <conditionalFormatting sqref="D76">
    <cfRule type="containsText" dxfId="203" priority="210" operator="containsText" text="Vyber">
      <formula>NOT(ISERROR(SEARCH("Vyber",D76)))</formula>
    </cfRule>
    <cfRule type="containsText" dxfId="202" priority="211" operator="containsText" text="nepiš">
      <formula>NOT(ISERROR(SEARCH("nepiš",D76)))</formula>
    </cfRule>
  </conditionalFormatting>
  <conditionalFormatting sqref="D35">
    <cfRule type="containsText" dxfId="201" priority="208" operator="containsText" text="Vyber">
      <formula>NOT(ISERROR(SEARCH("Vyber",D35)))</formula>
    </cfRule>
    <cfRule type="containsText" dxfId="200" priority="209" operator="containsText" text="nepiš">
      <formula>NOT(ISERROR(SEARCH("nepiš",D35)))</formula>
    </cfRule>
  </conditionalFormatting>
  <conditionalFormatting sqref="D32">
    <cfRule type="containsText" dxfId="199" priority="206" operator="containsText" text="Vyber">
      <formula>NOT(ISERROR(SEARCH("Vyber",D32)))</formula>
    </cfRule>
    <cfRule type="containsText" dxfId="198" priority="207" operator="containsText" text="nepiš">
      <formula>NOT(ISERROR(SEARCH("nepiš",D32)))</formula>
    </cfRule>
  </conditionalFormatting>
  <conditionalFormatting sqref="D21">
    <cfRule type="containsText" dxfId="197" priority="204" operator="containsText" text="Vyber">
      <formula>NOT(ISERROR(SEARCH("Vyber",D21)))</formula>
    </cfRule>
    <cfRule type="containsText" dxfId="196" priority="205" operator="containsText" text="nepiš">
      <formula>NOT(ISERROR(SEARCH("nepiš",D21)))</formula>
    </cfRule>
  </conditionalFormatting>
  <conditionalFormatting sqref="D18">
    <cfRule type="containsText" dxfId="195" priority="202" operator="containsText" text="Vyber">
      <formula>NOT(ISERROR(SEARCH("Vyber",D18)))</formula>
    </cfRule>
    <cfRule type="containsText" dxfId="194" priority="203" operator="containsText" text="nepiš">
      <formula>NOT(ISERROR(SEARCH("nepiš",D18)))</formula>
    </cfRule>
  </conditionalFormatting>
  <conditionalFormatting sqref="D95:H95">
    <cfRule type="containsText" dxfId="193" priority="200" operator="containsText" text="Vyber">
      <formula>NOT(ISERROR(SEARCH("Vyber",D95)))</formula>
    </cfRule>
    <cfRule type="containsText" dxfId="192" priority="201" operator="containsText" text="nepiš">
      <formula>NOT(ISERROR(SEARCH("nepiš",D95)))</formula>
    </cfRule>
  </conditionalFormatting>
  <conditionalFormatting sqref="D123:H123">
    <cfRule type="containsText" dxfId="191" priority="198" operator="containsText" text="Vyber">
      <formula>NOT(ISERROR(SEARCH("Vyber",D123)))</formula>
    </cfRule>
    <cfRule type="containsText" dxfId="190" priority="199" operator="containsText" text="nepiš">
      <formula>NOT(ISERROR(SEARCH("nepiš",D123)))</formula>
    </cfRule>
  </conditionalFormatting>
  <conditionalFormatting sqref="D108 D110">
    <cfRule type="containsText" dxfId="189" priority="196" operator="containsText" text="Vyber">
      <formula>NOT(ISERROR(SEARCH("Vyber",D108)))</formula>
    </cfRule>
    <cfRule type="containsText" dxfId="188" priority="197" operator="containsText" text="nepiš">
      <formula>NOT(ISERROR(SEARCH("nepiš",D108)))</formula>
    </cfRule>
  </conditionalFormatting>
  <conditionalFormatting sqref="D109">
    <cfRule type="containsText" dxfId="187" priority="194" operator="containsText" text="Vyber">
      <formula>NOT(ISERROR(SEARCH("Vyber",D109)))</formula>
    </cfRule>
    <cfRule type="containsText" dxfId="186" priority="195" operator="containsText" text="nepiš">
      <formula>NOT(ISERROR(SEARCH("nepiš",D109)))</formula>
    </cfRule>
  </conditionalFormatting>
  <conditionalFormatting sqref="D82 D80">
    <cfRule type="containsText" dxfId="185" priority="192" operator="containsText" text="Vyber">
      <formula>NOT(ISERROR(SEARCH("Vyber",D80)))</formula>
    </cfRule>
    <cfRule type="containsText" dxfId="184" priority="193" operator="containsText" text="nepiš">
      <formula>NOT(ISERROR(SEARCH("nepiš",D80)))</formula>
    </cfRule>
  </conditionalFormatting>
  <conditionalFormatting sqref="D81">
    <cfRule type="containsText" dxfId="183" priority="190" operator="containsText" text="Vyber">
      <formula>NOT(ISERROR(SEARCH("Vyber",D81)))</formula>
    </cfRule>
    <cfRule type="containsText" dxfId="182" priority="191" operator="containsText" text="nepiš">
      <formula>NOT(ISERROR(SEARCH("nepiš",D81)))</formula>
    </cfRule>
  </conditionalFormatting>
  <conditionalFormatting sqref="A230:H1048576 A1:H5 A6:D7 A8 C8:D8 F8 A72:H85 A131:A189 E131:H189 A87:H113 A86:B86 E86:H86 A115:H130 A114:B114 E114:H114 A9:H42 B131:D229">
    <cfRule type="containsText" dxfId="181" priority="189" operator="containsText" text="Najdi">
      <formula>NOT(ISERROR(SEARCH("Najdi",A1)))</formula>
    </cfRule>
  </conditionalFormatting>
  <conditionalFormatting sqref="A43 A56 C43:H44 D60:E60 E61:F61 C52:H56 C59 E58 D62:E62 C63:C65 C46:C51 C66:H71 C57:F57">
    <cfRule type="containsText" dxfId="180" priority="187" operator="containsText" text="Vyber">
      <formula>NOT(ISERROR(SEARCH("Vyber",A43)))</formula>
    </cfRule>
    <cfRule type="containsText" dxfId="179" priority="188" operator="containsText" text="nepiš">
      <formula>NOT(ISERROR(SEARCH("nepiš",A43)))</formula>
    </cfRule>
  </conditionalFormatting>
  <conditionalFormatting sqref="D59:E59">
    <cfRule type="containsText" dxfId="178" priority="185" operator="containsText" text="Vyber">
      <formula>NOT(ISERROR(SEARCH("Vyber",D59)))</formula>
    </cfRule>
    <cfRule type="containsText" dxfId="177" priority="186" operator="containsText" text="nepiš">
      <formula>NOT(ISERROR(SEARCH("nepiš",D59)))</formula>
    </cfRule>
  </conditionalFormatting>
  <conditionalFormatting sqref="D63:E63 E64:F64 D65:E65">
    <cfRule type="containsText" dxfId="176" priority="183" operator="containsText" text="Vyber">
      <formula>NOT(ISERROR(SEARCH("Vyber",D63)))</formula>
    </cfRule>
    <cfRule type="containsText" dxfId="175" priority="184" operator="containsText" text="nepiš">
      <formula>NOT(ISERROR(SEARCH("nepiš",D63)))</formula>
    </cfRule>
  </conditionalFormatting>
  <conditionalFormatting sqref="D46:E46 E47:F47 D48">
    <cfRule type="containsText" dxfId="174" priority="181" operator="containsText" text="Vyber">
      <formula>NOT(ISERROR(SEARCH("Vyber",D46)))</formula>
    </cfRule>
    <cfRule type="containsText" dxfId="173" priority="182" operator="containsText" text="nepiš">
      <formula>NOT(ISERROR(SEARCH("nepiš",D46)))</formula>
    </cfRule>
  </conditionalFormatting>
  <conditionalFormatting sqref="D49:E49 E50:F50">
    <cfRule type="containsText" dxfId="172" priority="179" operator="containsText" text="Vyber">
      <formula>NOT(ISERROR(SEARCH("Vyber",D49)))</formula>
    </cfRule>
    <cfRule type="containsText" dxfId="171" priority="180" operator="containsText" text="nepiš">
      <formula>NOT(ISERROR(SEARCH("nepiš",D49)))</formula>
    </cfRule>
  </conditionalFormatting>
  <conditionalFormatting sqref="D51">
    <cfRule type="containsText" dxfId="170" priority="177" operator="containsText" text="Vyber">
      <formula>NOT(ISERROR(SEARCH("Vyber",D51)))</formula>
    </cfRule>
    <cfRule type="containsText" dxfId="169" priority="178" operator="containsText" text="nepiš">
      <formula>NOT(ISERROR(SEARCH("nepiš",D51)))</formula>
    </cfRule>
  </conditionalFormatting>
  <conditionalFormatting sqref="E45">
    <cfRule type="containsText" dxfId="168" priority="173" operator="containsText" text="Vyber">
      <formula>NOT(ISERROR(SEARCH("Vyber",E45)))</formula>
    </cfRule>
    <cfRule type="containsText" dxfId="167" priority="174" operator="containsText" text="nepiš">
      <formula>NOT(ISERROR(SEARCH("nepiš",E45)))</formula>
    </cfRule>
  </conditionalFormatting>
  <conditionalFormatting sqref="E48">
    <cfRule type="containsText" dxfId="166" priority="171" operator="containsText" text="Vyber">
      <formula>NOT(ISERROR(SEARCH("Vyber",E48)))</formula>
    </cfRule>
    <cfRule type="containsText" dxfId="165" priority="172" operator="containsText" text="nepiš">
      <formula>NOT(ISERROR(SEARCH("nepiš",E48)))</formula>
    </cfRule>
  </conditionalFormatting>
  <conditionalFormatting sqref="E51">
    <cfRule type="containsText" dxfId="164" priority="169" operator="containsText" text="Vyber">
      <formula>NOT(ISERROR(SEARCH("Vyber",E51)))</formula>
    </cfRule>
    <cfRule type="containsText" dxfId="163" priority="170" operator="containsText" text="nepiš">
      <formula>NOT(ISERROR(SEARCH("nepiš",E51)))</formula>
    </cfRule>
  </conditionalFormatting>
  <conditionalFormatting sqref="D64">
    <cfRule type="containsText" dxfId="162" priority="167" operator="containsText" text="Vyber">
      <formula>NOT(ISERROR(SEARCH("Vyber",D64)))</formula>
    </cfRule>
    <cfRule type="containsText" dxfId="161" priority="168" operator="containsText" text="nepiš">
      <formula>NOT(ISERROR(SEARCH("nepiš",D64)))</formula>
    </cfRule>
  </conditionalFormatting>
  <conditionalFormatting sqref="D61">
    <cfRule type="containsText" dxfId="160" priority="165" operator="containsText" text="Vyber">
      <formula>NOT(ISERROR(SEARCH("Vyber",D61)))</formula>
    </cfRule>
    <cfRule type="containsText" dxfId="159" priority="166" operator="containsText" text="nepiš">
      <formula>NOT(ISERROR(SEARCH("nepiš",D61)))</formula>
    </cfRule>
  </conditionalFormatting>
  <conditionalFormatting sqref="D50">
    <cfRule type="containsText" dxfId="158" priority="163" operator="containsText" text="Vyber">
      <formula>NOT(ISERROR(SEARCH("Vyber",D50)))</formula>
    </cfRule>
    <cfRule type="containsText" dxfId="157" priority="164" operator="containsText" text="nepiš">
      <formula>NOT(ISERROR(SEARCH("nepiš",D50)))</formula>
    </cfRule>
  </conditionalFormatting>
  <conditionalFormatting sqref="D47">
    <cfRule type="containsText" dxfId="156" priority="161" operator="containsText" text="Vyber">
      <formula>NOT(ISERROR(SEARCH("Vyber",D47)))</formula>
    </cfRule>
    <cfRule type="containsText" dxfId="155" priority="162" operator="containsText" text="nepiš">
      <formula>NOT(ISERROR(SEARCH("nepiš",D47)))</formula>
    </cfRule>
  </conditionalFormatting>
  <conditionalFormatting sqref="A43:H44 A46:H56 A45:B45 E45:H45 A59:H71 A58:B58 E58:H58 A57:F57">
    <cfRule type="containsText" dxfId="154" priority="160" operator="containsText" text="Najdi">
      <formula>NOT(ISERROR(SEARCH("Najdi",A43)))</formula>
    </cfRule>
  </conditionalFormatting>
  <conditionalFormatting sqref="E72:H72">
    <cfRule type="containsText" dxfId="153" priority="158" operator="containsText" text="Vyber">
      <formula>NOT(ISERROR(SEARCH("Vyber",E72)))</formula>
    </cfRule>
    <cfRule type="containsText" dxfId="152" priority="159" operator="containsText" text="nepiš">
      <formula>NOT(ISERROR(SEARCH("nepiš",E72)))</formula>
    </cfRule>
  </conditionalFormatting>
  <conditionalFormatting sqref="E105:H111 E101:H103">
    <cfRule type="containsText" dxfId="151" priority="156" operator="containsText" text="Vyber">
      <formula>NOT(ISERROR(SEARCH("Vyber",E101)))</formula>
    </cfRule>
    <cfRule type="containsText" dxfId="150" priority="157" operator="containsText" text="nepiš">
      <formula>NOT(ISERROR(SEARCH("nepiš",E101)))</formula>
    </cfRule>
  </conditionalFormatting>
  <conditionalFormatting sqref="E104:F104">
    <cfRule type="containsText" dxfId="149" priority="154" operator="containsText" text="Vyber">
      <formula>NOT(ISERROR(SEARCH("Vyber",E104)))</formula>
    </cfRule>
    <cfRule type="containsText" dxfId="148" priority="155" operator="containsText" text="nepiš">
      <formula>NOT(ISERROR(SEARCH("nepiš",E104)))</formula>
    </cfRule>
  </conditionalFormatting>
  <conditionalFormatting sqref="E81:F81">
    <cfRule type="containsText" dxfId="147" priority="152" operator="containsText" text="Vyber">
      <formula>NOT(ISERROR(SEARCH("Vyber",E81)))</formula>
    </cfRule>
    <cfRule type="containsText" dxfId="146" priority="153" operator="containsText" text="nepiš">
      <formula>NOT(ISERROR(SEARCH("nepiš",E81)))</formula>
    </cfRule>
  </conditionalFormatting>
  <conditionalFormatting sqref="E105:H111 E101:H103">
    <cfRule type="containsText" dxfId="145" priority="150" operator="containsText" text="Vyber">
      <formula>NOT(ISERROR(SEARCH("Vyber",E101)))</formula>
    </cfRule>
    <cfRule type="containsText" dxfId="144" priority="151" operator="containsText" text="nepiš">
      <formula>NOT(ISERROR(SEARCH("nepiš",E101)))</formula>
    </cfRule>
  </conditionalFormatting>
  <conditionalFormatting sqref="E104:F104">
    <cfRule type="containsText" dxfId="143" priority="148" operator="containsText" text="Vyber">
      <formula>NOT(ISERROR(SEARCH("Vyber",E104)))</formula>
    </cfRule>
    <cfRule type="containsText" dxfId="142" priority="149" operator="containsText" text="nepiš">
      <formula>NOT(ISERROR(SEARCH("nepiš",E104)))</formula>
    </cfRule>
  </conditionalFormatting>
  <conditionalFormatting sqref="E109:F109">
    <cfRule type="containsText" dxfId="141" priority="146" operator="containsText" text="Vyber">
      <formula>NOT(ISERROR(SEARCH("Vyber",E109)))</formula>
    </cfRule>
    <cfRule type="containsText" dxfId="140" priority="147" operator="containsText" text="nepiš">
      <formula>NOT(ISERROR(SEARCH("nepiš",E109)))</formula>
    </cfRule>
  </conditionalFormatting>
  <conditionalFormatting sqref="A190 E190:H190">
    <cfRule type="containsText" dxfId="139" priority="137" operator="containsText" text="Vyber">
      <formula>NOT(ISERROR(SEARCH("Vyber",A190)))</formula>
    </cfRule>
    <cfRule type="containsText" dxfId="138" priority="138" operator="containsText" text="nepiš">
      <formula>NOT(ISERROR(SEARCH("nepiš",A190)))</formula>
    </cfRule>
  </conditionalFormatting>
  <conditionalFormatting sqref="A191 E191:H191">
    <cfRule type="containsText" dxfId="137" priority="135" operator="containsText" text="Vyber">
      <formula>NOT(ISERROR(SEARCH("Vyber",A191)))</formula>
    </cfRule>
    <cfRule type="containsText" dxfId="136" priority="136" operator="containsText" text="nepiš">
      <formula>NOT(ISERROR(SEARCH("nepiš",A191)))</formula>
    </cfRule>
  </conditionalFormatting>
  <conditionalFormatting sqref="A192 E192:H192">
    <cfRule type="containsText" dxfId="135" priority="133" operator="containsText" text="Vyber">
      <formula>NOT(ISERROR(SEARCH("Vyber",A192)))</formula>
    </cfRule>
    <cfRule type="containsText" dxfId="134" priority="134" operator="containsText" text="nepiš">
      <formula>NOT(ISERROR(SEARCH("nepiš",A192)))</formula>
    </cfRule>
  </conditionalFormatting>
  <conditionalFormatting sqref="A193 E193:H193">
    <cfRule type="containsText" dxfId="133" priority="131" operator="containsText" text="Vyber">
      <formula>NOT(ISERROR(SEARCH("Vyber",A193)))</formula>
    </cfRule>
    <cfRule type="containsText" dxfId="132" priority="132" operator="containsText" text="nepiš">
      <formula>NOT(ISERROR(SEARCH("nepiš",A193)))</formula>
    </cfRule>
  </conditionalFormatting>
  <conditionalFormatting sqref="A194 E194:H194">
    <cfRule type="containsText" dxfId="131" priority="129" operator="containsText" text="Vyber">
      <formula>NOT(ISERROR(SEARCH("Vyber",A194)))</formula>
    </cfRule>
    <cfRule type="containsText" dxfId="130" priority="130" operator="containsText" text="nepiš">
      <formula>NOT(ISERROR(SEARCH("nepiš",A194)))</formula>
    </cfRule>
  </conditionalFormatting>
  <conditionalFormatting sqref="A195 E195:H195">
    <cfRule type="containsText" dxfId="129" priority="127" operator="containsText" text="Vyber">
      <formula>NOT(ISERROR(SEARCH("Vyber",A195)))</formula>
    </cfRule>
    <cfRule type="containsText" dxfId="128" priority="128" operator="containsText" text="nepiš">
      <formula>NOT(ISERROR(SEARCH("nepiš",A195)))</formula>
    </cfRule>
  </conditionalFormatting>
  <conditionalFormatting sqref="A196 E196:H196">
    <cfRule type="containsText" dxfId="127" priority="125" operator="containsText" text="Vyber">
      <formula>NOT(ISERROR(SEARCH("Vyber",A196)))</formula>
    </cfRule>
    <cfRule type="containsText" dxfId="126" priority="126" operator="containsText" text="nepiš">
      <formula>NOT(ISERROR(SEARCH("nepiš",A196)))</formula>
    </cfRule>
  </conditionalFormatting>
  <conditionalFormatting sqref="A197 E197:H197">
    <cfRule type="containsText" dxfId="125" priority="123" operator="containsText" text="Vyber">
      <formula>NOT(ISERROR(SEARCH("Vyber",A197)))</formula>
    </cfRule>
    <cfRule type="containsText" dxfId="124" priority="124" operator="containsText" text="nepiš">
      <formula>NOT(ISERROR(SEARCH("nepiš",A197)))</formula>
    </cfRule>
  </conditionalFormatting>
  <conditionalFormatting sqref="A198 E198:H198">
    <cfRule type="containsText" dxfId="123" priority="121" operator="containsText" text="Vyber">
      <formula>NOT(ISERROR(SEARCH("Vyber",A198)))</formula>
    </cfRule>
    <cfRule type="containsText" dxfId="122" priority="122" operator="containsText" text="nepiš">
      <formula>NOT(ISERROR(SEARCH("nepiš",A198)))</formula>
    </cfRule>
  </conditionalFormatting>
  <conditionalFormatting sqref="A199 E199:H199">
    <cfRule type="containsText" dxfId="121" priority="119" operator="containsText" text="Vyber">
      <formula>NOT(ISERROR(SEARCH("Vyber",A199)))</formula>
    </cfRule>
    <cfRule type="containsText" dxfId="120" priority="120" operator="containsText" text="nepiš">
      <formula>NOT(ISERROR(SEARCH("nepiš",A199)))</formula>
    </cfRule>
  </conditionalFormatting>
  <conditionalFormatting sqref="A190:A199 E190:H199">
    <cfRule type="containsText" dxfId="119" priority="118" operator="containsText" text="Najdi">
      <formula>NOT(ISERROR(SEARCH("Najdi",A190)))</formula>
    </cfRule>
  </conditionalFormatting>
  <conditionalFormatting sqref="A200 E200:H200">
    <cfRule type="containsText" dxfId="118" priority="114" operator="containsText" text="Vyber">
      <formula>NOT(ISERROR(SEARCH("Vyber",A200)))</formula>
    </cfRule>
    <cfRule type="containsText" dxfId="117" priority="115" operator="containsText" text="nepiš">
      <formula>NOT(ISERROR(SEARCH("nepiš",A200)))</formula>
    </cfRule>
  </conditionalFormatting>
  <conditionalFormatting sqref="A201 E201:H201">
    <cfRule type="containsText" dxfId="116" priority="112" operator="containsText" text="Vyber">
      <formula>NOT(ISERROR(SEARCH("Vyber",A201)))</formula>
    </cfRule>
    <cfRule type="containsText" dxfId="115" priority="113" operator="containsText" text="nepiš">
      <formula>NOT(ISERROR(SEARCH("nepiš",A201)))</formula>
    </cfRule>
  </conditionalFormatting>
  <conditionalFormatting sqref="A202 E202:H202">
    <cfRule type="containsText" dxfId="114" priority="110" operator="containsText" text="Vyber">
      <formula>NOT(ISERROR(SEARCH("Vyber",A202)))</formula>
    </cfRule>
    <cfRule type="containsText" dxfId="113" priority="111" operator="containsText" text="nepiš">
      <formula>NOT(ISERROR(SEARCH("nepiš",A202)))</formula>
    </cfRule>
  </conditionalFormatting>
  <conditionalFormatting sqref="A203 E203:H203">
    <cfRule type="containsText" dxfId="112" priority="108" operator="containsText" text="Vyber">
      <formula>NOT(ISERROR(SEARCH("Vyber",A203)))</formula>
    </cfRule>
    <cfRule type="containsText" dxfId="111" priority="109" operator="containsText" text="nepiš">
      <formula>NOT(ISERROR(SEARCH("nepiš",A203)))</formula>
    </cfRule>
  </conditionalFormatting>
  <conditionalFormatting sqref="A204 E204:H204">
    <cfRule type="containsText" dxfId="110" priority="106" operator="containsText" text="Vyber">
      <formula>NOT(ISERROR(SEARCH("Vyber",A204)))</formula>
    </cfRule>
    <cfRule type="containsText" dxfId="109" priority="107" operator="containsText" text="nepiš">
      <formula>NOT(ISERROR(SEARCH("nepiš",A204)))</formula>
    </cfRule>
  </conditionalFormatting>
  <conditionalFormatting sqref="A205 E205:H205">
    <cfRule type="containsText" dxfId="108" priority="104" operator="containsText" text="Vyber">
      <formula>NOT(ISERROR(SEARCH("Vyber",A205)))</formula>
    </cfRule>
    <cfRule type="containsText" dxfId="107" priority="105" operator="containsText" text="nepiš">
      <formula>NOT(ISERROR(SEARCH("nepiš",A205)))</formula>
    </cfRule>
  </conditionalFormatting>
  <conditionalFormatting sqref="A206 E206:H206">
    <cfRule type="containsText" dxfId="106" priority="102" operator="containsText" text="Vyber">
      <formula>NOT(ISERROR(SEARCH("Vyber",A206)))</formula>
    </cfRule>
    <cfRule type="containsText" dxfId="105" priority="103" operator="containsText" text="nepiš">
      <formula>NOT(ISERROR(SEARCH("nepiš",A206)))</formula>
    </cfRule>
  </conditionalFormatting>
  <conditionalFormatting sqref="A207 E207:H207">
    <cfRule type="containsText" dxfId="104" priority="100" operator="containsText" text="Vyber">
      <formula>NOT(ISERROR(SEARCH("Vyber",A207)))</formula>
    </cfRule>
    <cfRule type="containsText" dxfId="103" priority="101" operator="containsText" text="nepiš">
      <formula>NOT(ISERROR(SEARCH("nepiš",A207)))</formula>
    </cfRule>
  </conditionalFormatting>
  <conditionalFormatting sqref="A208 E208:H208">
    <cfRule type="containsText" dxfId="102" priority="98" operator="containsText" text="Vyber">
      <formula>NOT(ISERROR(SEARCH("Vyber",A208)))</formula>
    </cfRule>
    <cfRule type="containsText" dxfId="101" priority="99" operator="containsText" text="nepiš">
      <formula>NOT(ISERROR(SEARCH("nepiš",A208)))</formula>
    </cfRule>
  </conditionalFormatting>
  <conditionalFormatting sqref="A209 E209:H209">
    <cfRule type="containsText" dxfId="100" priority="96" operator="containsText" text="Vyber">
      <formula>NOT(ISERROR(SEARCH("Vyber",A209)))</formula>
    </cfRule>
    <cfRule type="containsText" dxfId="99" priority="97" operator="containsText" text="nepiš">
      <formula>NOT(ISERROR(SEARCH("nepiš",A209)))</formula>
    </cfRule>
  </conditionalFormatting>
  <conditionalFormatting sqref="A200:A209 E200:H209">
    <cfRule type="containsText" dxfId="98" priority="95" operator="containsText" text="Najdi">
      <formula>NOT(ISERROR(SEARCH("Najdi",A200)))</formula>
    </cfRule>
  </conditionalFormatting>
  <conditionalFormatting sqref="A210 E210:H210">
    <cfRule type="containsText" dxfId="97" priority="91" operator="containsText" text="Vyber">
      <formula>NOT(ISERROR(SEARCH("Vyber",A210)))</formula>
    </cfRule>
    <cfRule type="containsText" dxfId="96" priority="92" operator="containsText" text="nepiš">
      <formula>NOT(ISERROR(SEARCH("nepiš",A210)))</formula>
    </cfRule>
  </conditionalFormatting>
  <conditionalFormatting sqref="A211 E211:H211">
    <cfRule type="containsText" dxfId="95" priority="89" operator="containsText" text="Vyber">
      <formula>NOT(ISERROR(SEARCH("Vyber",A211)))</formula>
    </cfRule>
    <cfRule type="containsText" dxfId="94" priority="90" operator="containsText" text="nepiš">
      <formula>NOT(ISERROR(SEARCH("nepiš",A211)))</formula>
    </cfRule>
  </conditionalFormatting>
  <conditionalFormatting sqref="A212 E212:H212">
    <cfRule type="containsText" dxfId="93" priority="87" operator="containsText" text="Vyber">
      <formula>NOT(ISERROR(SEARCH("Vyber",A212)))</formula>
    </cfRule>
    <cfRule type="containsText" dxfId="92" priority="88" operator="containsText" text="nepiš">
      <formula>NOT(ISERROR(SEARCH("nepiš",A212)))</formula>
    </cfRule>
  </conditionalFormatting>
  <conditionalFormatting sqref="A213 E213:H213">
    <cfRule type="containsText" dxfId="91" priority="85" operator="containsText" text="Vyber">
      <formula>NOT(ISERROR(SEARCH("Vyber",A213)))</formula>
    </cfRule>
    <cfRule type="containsText" dxfId="90" priority="86" operator="containsText" text="nepiš">
      <formula>NOT(ISERROR(SEARCH("nepiš",A213)))</formula>
    </cfRule>
  </conditionalFormatting>
  <conditionalFormatting sqref="A214 E214:H214">
    <cfRule type="containsText" dxfId="89" priority="83" operator="containsText" text="Vyber">
      <formula>NOT(ISERROR(SEARCH("Vyber",A214)))</formula>
    </cfRule>
    <cfRule type="containsText" dxfId="88" priority="84" operator="containsText" text="nepiš">
      <formula>NOT(ISERROR(SEARCH("nepiš",A214)))</formula>
    </cfRule>
  </conditionalFormatting>
  <conditionalFormatting sqref="A215 E215:H215">
    <cfRule type="containsText" dxfId="87" priority="81" operator="containsText" text="Vyber">
      <formula>NOT(ISERROR(SEARCH("Vyber",A215)))</formula>
    </cfRule>
    <cfRule type="containsText" dxfId="86" priority="82" operator="containsText" text="nepiš">
      <formula>NOT(ISERROR(SEARCH("nepiš",A215)))</formula>
    </cfRule>
  </conditionalFormatting>
  <conditionalFormatting sqref="A216 E216:H216">
    <cfRule type="containsText" dxfId="85" priority="79" operator="containsText" text="Vyber">
      <formula>NOT(ISERROR(SEARCH("Vyber",A216)))</formula>
    </cfRule>
    <cfRule type="containsText" dxfId="84" priority="80" operator="containsText" text="nepiš">
      <formula>NOT(ISERROR(SEARCH("nepiš",A216)))</formula>
    </cfRule>
  </conditionalFormatting>
  <conditionalFormatting sqref="A217 E217:H217">
    <cfRule type="containsText" dxfId="83" priority="77" operator="containsText" text="Vyber">
      <formula>NOT(ISERROR(SEARCH("Vyber",A217)))</formula>
    </cfRule>
    <cfRule type="containsText" dxfId="82" priority="78" operator="containsText" text="nepiš">
      <formula>NOT(ISERROR(SEARCH("nepiš",A217)))</formula>
    </cfRule>
  </conditionalFormatting>
  <conditionalFormatting sqref="A218 E218:H218">
    <cfRule type="containsText" dxfId="81" priority="75" operator="containsText" text="Vyber">
      <formula>NOT(ISERROR(SEARCH("Vyber",A218)))</formula>
    </cfRule>
    <cfRule type="containsText" dxfId="80" priority="76" operator="containsText" text="nepiš">
      <formula>NOT(ISERROR(SEARCH("nepiš",A218)))</formula>
    </cfRule>
  </conditionalFormatting>
  <conditionalFormatting sqref="A219 E219:H219">
    <cfRule type="containsText" dxfId="79" priority="73" operator="containsText" text="Vyber">
      <formula>NOT(ISERROR(SEARCH("Vyber",A219)))</formula>
    </cfRule>
    <cfRule type="containsText" dxfId="78" priority="74" operator="containsText" text="nepiš">
      <formula>NOT(ISERROR(SEARCH("nepiš",A219)))</formula>
    </cfRule>
  </conditionalFormatting>
  <conditionalFormatting sqref="A210:A219 E210:H219">
    <cfRule type="containsText" dxfId="77" priority="72" operator="containsText" text="Najdi">
      <formula>NOT(ISERROR(SEARCH("Najdi",A210)))</formula>
    </cfRule>
  </conditionalFormatting>
  <conditionalFormatting sqref="A220 E220:H220">
    <cfRule type="containsText" dxfId="76" priority="68" operator="containsText" text="Vyber">
      <formula>NOT(ISERROR(SEARCH("Vyber",A220)))</formula>
    </cfRule>
    <cfRule type="containsText" dxfId="75" priority="69" operator="containsText" text="nepiš">
      <formula>NOT(ISERROR(SEARCH("nepiš",A220)))</formula>
    </cfRule>
  </conditionalFormatting>
  <conditionalFormatting sqref="A221 E221:H221">
    <cfRule type="containsText" dxfId="74" priority="66" operator="containsText" text="Vyber">
      <formula>NOT(ISERROR(SEARCH("Vyber",A221)))</formula>
    </cfRule>
    <cfRule type="containsText" dxfId="73" priority="67" operator="containsText" text="nepiš">
      <formula>NOT(ISERROR(SEARCH("nepiš",A221)))</formula>
    </cfRule>
  </conditionalFormatting>
  <conditionalFormatting sqref="A222 E222:H222">
    <cfRule type="containsText" dxfId="72" priority="64" operator="containsText" text="Vyber">
      <formula>NOT(ISERROR(SEARCH("Vyber",A222)))</formula>
    </cfRule>
    <cfRule type="containsText" dxfId="71" priority="65" operator="containsText" text="nepiš">
      <formula>NOT(ISERROR(SEARCH("nepiš",A222)))</formula>
    </cfRule>
  </conditionalFormatting>
  <conditionalFormatting sqref="A223 E223:H223">
    <cfRule type="containsText" dxfId="70" priority="62" operator="containsText" text="Vyber">
      <formula>NOT(ISERROR(SEARCH("Vyber",A223)))</formula>
    </cfRule>
    <cfRule type="containsText" dxfId="69" priority="63" operator="containsText" text="nepiš">
      <formula>NOT(ISERROR(SEARCH("nepiš",A223)))</formula>
    </cfRule>
  </conditionalFormatting>
  <conditionalFormatting sqref="A224 E224:H224">
    <cfRule type="containsText" dxfId="68" priority="60" operator="containsText" text="Vyber">
      <formula>NOT(ISERROR(SEARCH("Vyber",A224)))</formula>
    </cfRule>
    <cfRule type="containsText" dxfId="67" priority="61" operator="containsText" text="nepiš">
      <formula>NOT(ISERROR(SEARCH("nepiš",A224)))</formula>
    </cfRule>
  </conditionalFormatting>
  <conditionalFormatting sqref="A225 E225:H225">
    <cfRule type="containsText" dxfId="66" priority="58" operator="containsText" text="Vyber">
      <formula>NOT(ISERROR(SEARCH("Vyber",A225)))</formula>
    </cfRule>
    <cfRule type="containsText" dxfId="65" priority="59" operator="containsText" text="nepiš">
      <formula>NOT(ISERROR(SEARCH("nepiš",A225)))</formula>
    </cfRule>
  </conditionalFormatting>
  <conditionalFormatting sqref="A226 E226:H226">
    <cfRule type="containsText" dxfId="64" priority="56" operator="containsText" text="Vyber">
      <formula>NOT(ISERROR(SEARCH("Vyber",A226)))</formula>
    </cfRule>
    <cfRule type="containsText" dxfId="63" priority="57" operator="containsText" text="nepiš">
      <formula>NOT(ISERROR(SEARCH("nepiš",A226)))</formula>
    </cfRule>
  </conditionalFormatting>
  <conditionalFormatting sqref="A227 E227:H227">
    <cfRule type="containsText" dxfId="62" priority="54" operator="containsText" text="Vyber">
      <formula>NOT(ISERROR(SEARCH("Vyber",A227)))</formula>
    </cfRule>
    <cfRule type="containsText" dxfId="61" priority="55" operator="containsText" text="nepiš">
      <formula>NOT(ISERROR(SEARCH("nepiš",A227)))</formula>
    </cfRule>
  </conditionalFormatting>
  <conditionalFormatting sqref="A228 E228:H228">
    <cfRule type="containsText" dxfId="60" priority="52" operator="containsText" text="Vyber">
      <formula>NOT(ISERROR(SEARCH("Vyber",A228)))</formula>
    </cfRule>
    <cfRule type="containsText" dxfId="59" priority="53" operator="containsText" text="nepiš">
      <formula>NOT(ISERROR(SEARCH("nepiš",A228)))</formula>
    </cfRule>
  </conditionalFormatting>
  <conditionalFormatting sqref="A229 E229:H229">
    <cfRule type="containsText" dxfId="58" priority="50" operator="containsText" text="Vyber">
      <formula>NOT(ISERROR(SEARCH("Vyber",A229)))</formula>
    </cfRule>
    <cfRule type="containsText" dxfId="57" priority="51" operator="containsText" text="nepiš">
      <formula>NOT(ISERROR(SEARCH("nepiš",A229)))</formula>
    </cfRule>
  </conditionalFormatting>
  <conditionalFormatting sqref="A220:A229 E220:H229">
    <cfRule type="containsText" dxfId="56" priority="49" operator="containsText" text="Najdi">
      <formula>NOT(ISERROR(SEARCH("Najdi",A220)))</formula>
    </cfRule>
  </conditionalFormatting>
  <conditionalFormatting sqref="C29">
    <cfRule type="containsText" dxfId="55" priority="47" operator="containsText" text="Vyber">
      <formula>NOT(ISERROR(SEARCH("Vyber",C29)))</formula>
    </cfRule>
    <cfRule type="containsText" dxfId="54" priority="48" operator="containsText" text="nepiš">
      <formula>NOT(ISERROR(SEARCH("nepiš",C29)))</formula>
    </cfRule>
  </conditionalFormatting>
  <conditionalFormatting sqref="C29">
    <cfRule type="containsText" dxfId="53" priority="35" operator="containsText" text="Vyber">
      <formula>NOT(ISERROR(SEARCH("Vyber",C29)))</formula>
    </cfRule>
    <cfRule type="containsText" dxfId="52" priority="36" operator="containsText" text="nepiš">
      <formula>NOT(ISERROR(SEARCH("nepiš",C29)))</formula>
    </cfRule>
  </conditionalFormatting>
  <conditionalFormatting sqref="C45">
    <cfRule type="containsText" dxfId="51" priority="33" operator="containsText" text="Vyber">
      <formula>NOT(ISERROR(SEARCH("Vyber",C45)))</formula>
    </cfRule>
    <cfRule type="containsText" dxfId="50" priority="34" operator="containsText" text="nepiš">
      <formula>NOT(ISERROR(SEARCH("nepiš",C45)))</formula>
    </cfRule>
  </conditionalFormatting>
  <conditionalFormatting sqref="C45:D45">
    <cfRule type="containsText" dxfId="49" priority="32" operator="containsText" text="Najdi">
      <formula>NOT(ISERROR(SEARCH("Najdi",C45)))</formula>
    </cfRule>
  </conditionalFormatting>
  <conditionalFormatting sqref="C45">
    <cfRule type="containsText" dxfId="48" priority="30" operator="containsText" text="Vyber">
      <formula>NOT(ISERROR(SEARCH("Vyber",C45)))</formula>
    </cfRule>
    <cfRule type="containsText" dxfId="47" priority="31" operator="containsText" text="nepiš">
      <formula>NOT(ISERROR(SEARCH("nepiš",C45)))</formula>
    </cfRule>
  </conditionalFormatting>
  <conditionalFormatting sqref="C45">
    <cfRule type="containsText" dxfId="46" priority="28" operator="containsText" text="Vyber">
      <formula>NOT(ISERROR(SEARCH("Vyber",C45)))</formula>
    </cfRule>
    <cfRule type="containsText" dxfId="45" priority="29" operator="containsText" text="nepiš">
      <formula>NOT(ISERROR(SEARCH("nepiš",C45)))</formula>
    </cfRule>
  </conditionalFormatting>
  <conditionalFormatting sqref="C58">
    <cfRule type="containsText" dxfId="44" priority="26" operator="containsText" text="Vyber">
      <formula>NOT(ISERROR(SEARCH("Vyber",C58)))</formula>
    </cfRule>
    <cfRule type="containsText" dxfId="43" priority="27" operator="containsText" text="nepiš">
      <formula>NOT(ISERROR(SEARCH("nepiš",C58)))</formula>
    </cfRule>
  </conditionalFormatting>
  <conditionalFormatting sqref="C58:D58">
    <cfRule type="containsText" dxfId="42" priority="25" operator="containsText" text="Najdi">
      <formula>NOT(ISERROR(SEARCH("Najdi",C58)))</formula>
    </cfRule>
  </conditionalFormatting>
  <conditionalFormatting sqref="C58">
    <cfRule type="containsText" dxfId="41" priority="23" operator="containsText" text="Vyber">
      <formula>NOT(ISERROR(SEARCH("Vyber",C58)))</formula>
    </cfRule>
    <cfRule type="containsText" dxfId="40" priority="24" operator="containsText" text="nepiš">
      <formula>NOT(ISERROR(SEARCH("nepiš",C58)))</formula>
    </cfRule>
  </conditionalFormatting>
  <conditionalFormatting sqref="C58">
    <cfRule type="containsText" dxfId="39" priority="21" operator="containsText" text="Vyber">
      <formula>NOT(ISERROR(SEARCH("Vyber",C58)))</formula>
    </cfRule>
    <cfRule type="containsText" dxfId="38" priority="22" operator="containsText" text="nepiš">
      <formula>NOT(ISERROR(SEARCH("nepiš",C58)))</formula>
    </cfRule>
  </conditionalFormatting>
  <conditionalFormatting sqref="C86">
    <cfRule type="containsText" dxfId="37" priority="19" operator="containsText" text="Vyber">
      <formula>NOT(ISERROR(SEARCH("Vyber",C86)))</formula>
    </cfRule>
    <cfRule type="containsText" dxfId="36" priority="20" operator="containsText" text="nepiš">
      <formula>NOT(ISERROR(SEARCH("nepiš",C86)))</formula>
    </cfRule>
  </conditionalFormatting>
  <conditionalFormatting sqref="C86:D86">
    <cfRule type="containsText" dxfId="35" priority="18" operator="containsText" text="Najdi">
      <formula>NOT(ISERROR(SEARCH("Najdi",C86)))</formula>
    </cfRule>
  </conditionalFormatting>
  <conditionalFormatting sqref="C86">
    <cfRule type="containsText" dxfId="34" priority="16" operator="containsText" text="Vyber">
      <formula>NOT(ISERROR(SEARCH("Vyber",C86)))</formula>
    </cfRule>
    <cfRule type="containsText" dxfId="33" priority="17" operator="containsText" text="nepiš">
      <formula>NOT(ISERROR(SEARCH("nepiš",C86)))</formula>
    </cfRule>
  </conditionalFormatting>
  <conditionalFormatting sqref="C86">
    <cfRule type="containsText" dxfId="32" priority="14" operator="containsText" text="Vyber">
      <formula>NOT(ISERROR(SEARCH("Vyber",C86)))</formula>
    </cfRule>
    <cfRule type="containsText" dxfId="31" priority="15" operator="containsText" text="nepiš">
      <formula>NOT(ISERROR(SEARCH("nepiš",C86)))</formula>
    </cfRule>
  </conditionalFormatting>
  <conditionalFormatting sqref="C114">
    <cfRule type="containsText" dxfId="30" priority="12" operator="containsText" text="Vyber">
      <formula>NOT(ISERROR(SEARCH("Vyber",C114)))</formula>
    </cfRule>
    <cfRule type="containsText" dxfId="29" priority="13" operator="containsText" text="nepiš">
      <formula>NOT(ISERROR(SEARCH("nepiš",C114)))</formula>
    </cfRule>
  </conditionalFormatting>
  <conditionalFormatting sqref="C114:D114">
    <cfRule type="containsText" dxfId="28" priority="11" operator="containsText" text="Najdi">
      <formula>NOT(ISERROR(SEARCH("Najdi",C114)))</formula>
    </cfRule>
  </conditionalFormatting>
  <conditionalFormatting sqref="C114">
    <cfRule type="containsText" dxfId="27" priority="9" operator="containsText" text="Vyber">
      <formula>NOT(ISERROR(SEARCH("Vyber",C114)))</formula>
    </cfRule>
    <cfRule type="containsText" dxfId="26" priority="10" operator="containsText" text="nepiš">
      <formula>NOT(ISERROR(SEARCH("nepiš",C114)))</formula>
    </cfRule>
  </conditionalFormatting>
  <conditionalFormatting sqref="C114">
    <cfRule type="containsText" dxfId="25" priority="7" operator="containsText" text="Vyber">
      <formula>NOT(ISERROR(SEARCH("Vyber",C114)))</formula>
    </cfRule>
    <cfRule type="containsText" dxfId="24" priority="8" operator="containsText" text="nepiš">
      <formula>NOT(ISERROR(SEARCH("nepiš",C114)))</formula>
    </cfRule>
  </conditionalFormatting>
  <conditionalFormatting sqref="G57:H57">
    <cfRule type="containsText" dxfId="23" priority="6" operator="containsText" text="nepiš">
      <formula>NOT(ISERROR(SEARCH("nepiš",G57)))</formula>
    </cfRule>
  </conditionalFormatting>
  <conditionalFormatting sqref="E31">
    <cfRule type="containsText" dxfId="22" priority="2" operator="containsText" text="Vyber">
      <formula>NOT(ISERROR(SEARCH("Vyber",E31)))</formula>
    </cfRule>
    <cfRule type="containsText" dxfId="21" priority="3" operator="containsText" text="nepiš">
      <formula>NOT(ISERROR(SEARCH("nepiš",E31)))</formula>
    </cfRule>
  </conditionalFormatting>
  <conditionalFormatting sqref="A1:L1048576">
    <cfRule type="containsText" dxfId="20" priority="4" operator="containsText" text="Najdi">
      <formula>NOT(ISERROR(SEARCH("Najdi",A1)))</formula>
    </cfRule>
    <cfRule type="containsText" dxfId="19" priority="5" operator="containsText" text="Vyber">
      <formula>NOT(ISERROR(SEARCH("Vyber",A1)))</formula>
    </cfRule>
  </conditionalFormatting>
  <conditionalFormatting sqref="E1:H1">
    <cfRule type="containsText" dxfId="18" priority="1" operator="containsText" text="Piš">
      <formula>NOT(ISERROR(SEARCH("Piš",E1)))</formula>
    </cfRule>
  </conditionalFormatting>
  <dataValidations count="3">
    <dataValidation errorStyle="information" allowBlank="1" showInputMessage="1" showErrorMessage="1" sqref="D72:D74 C72 D100:D102 C100"/>
    <dataValidation type="list" errorStyle="information" allowBlank="1" showInputMessage="1" showErrorMessage="1" sqref="N130:P132 O17:Q19 O46:Q48">
      <formula1>TypDokumentu</formula1>
    </dataValidation>
    <dataValidation type="list" allowBlank="1" showInputMessage="1" showErrorMessage="1" sqref="D87 D59 D115 D30">
      <formula1>FOPO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'Zákl. údaje'!$B:$B</xm:f>
          </x14:formula1>
          <xm:sqref>C16:D16 C29:D29 C45:D45 C58:D58 C86:D86 C114:D114</xm:sqref>
        </x14:dataValidation>
        <x14:dataValidation type="list" allowBlank="1" showInputMessage="1" showErrorMessage="1">
          <x14:formula1>
            <xm:f>'Zákl. údaje'!$C:$C</xm:f>
          </x14:formula1>
          <xm:sqref>D4:H4</xm:sqref>
        </x14:dataValidation>
        <x14:dataValidation type="list" allowBlank="1" showInputMessage="1">
          <x14:formula1>
            <xm:f>'Zákl. údaje'!$D$2:$D$3</xm:f>
          </x14:formula1>
          <xm:sqref>H11</xm:sqref>
        </x14:dataValidation>
        <x14:dataValidation type="list" allowBlank="1" showInputMessage="1">
          <x14:formula1>
            <xm:f>'Zákl. údaje'!$A:$A</xm:f>
          </x14:formula1>
          <xm:sqref>B1:C1</xm:sqref>
        </x14:dataValidation>
        <x14:dataValidation type="list" allowBlank="1" showInputMessage="1" showErrorMessage="1">
          <x14:formula1>
            <xm:f>'Režim zákona'!$A:$A</xm:f>
          </x14:formula1>
          <xm:sqref>D7:H7</xm:sqref>
        </x14:dataValidation>
        <x14:dataValidation type="list" allowBlank="1" showInputMessage="1" showErrorMessage="1">
          <x14:formula1>
            <xm:f>'Lhůty - data'!$C$1:$C$2</xm:f>
          </x14:formula1>
          <xm:sqref>L18 L47 L77 L105</xm:sqref>
        </x14:dataValidation>
        <x14:dataValidation type="list" allowBlank="1" showInputMessage="1" showErrorMessage="1">
          <x14:formula1>
            <xm:f>'Procesní kroky'!$E$2:$E$9</xm:f>
          </x14:formula1>
          <xm:sqref>C130:D229</xm:sqref>
        </x14:dataValidation>
        <x14:dataValidation type="list" allowBlank="1" showInputMessage="1" showErrorMessage="1">
          <x14:formula1>
            <xm:f>'Procesní kroky'!$A:$A</xm:f>
          </x14:formula1>
          <xm:sqref>B130:B229</xm:sqref>
        </x14:dataValidation>
        <x14:dataValidation type="list" allowBlank="1" showInputMessage="1">
          <x14:formula1>
            <xm:f>'Pověřené osoby'!$A:$A</xm:f>
          </x14:formula1>
          <xm:sqref>E1:H1</xm:sqref>
        </x14:dataValidation>
        <x14:dataValidation type="list" allowBlank="1" showInputMessage="1">
          <x14:formula1>
            <xm:f>Instituce!$A:$A</xm:f>
          </x14:formula1>
          <xm:sqref>E100:H100</xm:sqref>
        </x14:dataValidation>
        <x14:dataValidation type="list" allowBlank="1" showInputMessage="1">
          <x14:formula1>
            <xm:f>Instituce!$A:$A</xm:f>
          </x14:formula1>
          <xm:sqref>E72:H72</xm:sqref>
        </x14:dataValidation>
        <x14:dataValidation type="list" allowBlank="1" showInputMessage="1">
          <x14:formula1>
            <xm:f>Zástupci!$A:$A</xm:f>
          </x14:formula1>
          <xm:sqref>G28:H28</xm:sqref>
        </x14:dataValidation>
        <x14:dataValidation type="list" allowBlank="1" showInputMessage="1">
          <x14:formula1>
            <xm:f>Zástupci!$A:$A</xm:f>
          </x14:formula1>
          <xm:sqref>G57:H57</xm:sqref>
        </x14:dataValidation>
        <x14:dataValidation type="list" allowBlank="1" showInputMessage="1">
          <x14:formula1>
            <xm:f>Zástupci!$A:$A</xm:f>
          </x14:formula1>
          <xm:sqref>E30:H30</xm:sqref>
        </x14:dataValidation>
        <x14:dataValidation type="list" allowBlank="1">
          <x14:formula1>
            <xm:f>Zástupci!$A:$A</xm:f>
          </x14:formula1>
          <xm:sqref>E59:H59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35.140625" bestFit="1" customWidth="1"/>
  </cols>
  <sheetData>
    <row r="1" spans="1:1" x14ac:dyDescent="0.25">
      <c r="A1" t="str">
        <f>IF(ISNUMBER(FIND("SU",'Základní údaje a obsah spisu'!$B$1)),'Zákl. údaje'!E1,'Zákl. údaje'!F1)</f>
        <v>Sloupec6</v>
      </c>
    </row>
    <row r="2" spans="1:1" x14ac:dyDescent="0.25">
      <c r="A2">
        <f>IF(ISNUMBER(FIND("SU",'Základní údaje a obsah spisu'!$B$1)),'Zákl. údaje'!E2,'Zákl. údaje'!F2)</f>
        <v>0</v>
      </c>
    </row>
    <row r="3" spans="1:1" x14ac:dyDescent="0.25">
      <c r="A3">
        <f>IF(ISNUMBER(FIND("SU",'Základní údaje a obsah spisu'!$B$1)),'Zákl. údaje'!E3,'Zákl. údaje'!F3)</f>
        <v>0</v>
      </c>
    </row>
    <row r="4" spans="1:1" x14ac:dyDescent="0.25">
      <c r="A4">
        <f>IF(ISNUMBER(FIND("SU",'Základní údaje a obsah spisu'!$B$1)),'Zákl. údaje'!E4,'Zákl. údaje'!F4)</f>
        <v>0</v>
      </c>
    </row>
    <row r="5" spans="1:1" x14ac:dyDescent="0.25">
      <c r="A5">
        <f>IF(ISNUMBER(FIND("SU",'Základní údaje a obsah spisu'!$B$1)),'Zákl. údaje'!E5,'Zákl. údaje'!F5)</f>
        <v>0</v>
      </c>
    </row>
    <row r="6" spans="1:1" x14ac:dyDescent="0.25">
      <c r="A6">
        <f>IF(ISNUMBER(FIND("SU",'Základní údaje a obsah spisu'!$B$1)),'Zákl. údaje'!E6,'Zákl. údaje'!F6)</f>
        <v>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35"/>
  <sheetViews>
    <sheetView workbookViewId="0">
      <selection activeCell="A2" sqref="A2"/>
    </sheetView>
  </sheetViews>
  <sheetFormatPr defaultRowHeight="15" x14ac:dyDescent="0.25"/>
  <cols>
    <col min="1" max="1" width="18" bestFit="1" customWidth="1"/>
    <col min="2" max="2" width="34.42578125" bestFit="1" customWidth="1"/>
    <col min="3" max="3" width="29.140625" style="3" customWidth="1"/>
    <col min="4" max="4" width="17.42578125" style="3" customWidth="1"/>
    <col min="5" max="5" width="9.28515625" style="3" customWidth="1"/>
    <col min="6" max="6" width="11.85546875" style="5" hidden="1" customWidth="1"/>
    <col min="7" max="7" width="16.7109375" bestFit="1" customWidth="1"/>
    <col min="8" max="8" width="11.85546875" style="6" bestFit="1" customWidth="1"/>
    <col min="9" max="10" width="10.140625" style="6" bestFit="1" customWidth="1"/>
  </cols>
  <sheetData>
    <row r="1" spans="1:10" s="1" customFormat="1" ht="30.75" customHeight="1" x14ac:dyDescent="0.25">
      <c r="A1" s="2" t="s">
        <v>16</v>
      </c>
      <c r="B1" s="2" t="s">
        <v>17</v>
      </c>
      <c r="C1" s="2" t="s">
        <v>18</v>
      </c>
      <c r="D1" s="2" t="s">
        <v>19</v>
      </c>
      <c r="E1" s="2" t="s">
        <v>28</v>
      </c>
      <c r="F1" s="2" t="s">
        <v>29</v>
      </c>
      <c r="G1" s="11" t="s">
        <v>110</v>
      </c>
      <c r="H1" s="6"/>
      <c r="I1" s="38"/>
      <c r="J1" s="38"/>
    </row>
    <row r="2" spans="1:10" x14ac:dyDescent="0.25">
      <c r="A2" s="13"/>
      <c r="B2" s="13"/>
      <c r="C2" s="14"/>
      <c r="D2" s="14"/>
      <c r="E2" s="14"/>
      <c r="F2" s="15"/>
      <c r="G2" s="16" t="str">
        <f ca="1">IF(OR(AND(OR(A2="Instituce 1",A2="Instituce 2"),AND(B2&lt;&gt;"Odvolání",B2&lt;&gt;"Námitky",B2&lt;&gt;"Nařízené seznámení s podklady",B2&lt;&gt;"Nařízené ústní vysvětlení/jednání/šetření na místě")),B2="Odstranění nedostatků návrhu"),IF(D2&lt;=TODAY(),D2-C2,TODAY()-C2-1),"")</f>
        <v/>
      </c>
      <c r="H2" s="8"/>
      <c r="I2" s="8"/>
      <c r="J2" s="8"/>
    </row>
    <row r="3" spans="1:10" x14ac:dyDescent="0.25">
      <c r="A3" s="13"/>
      <c r="B3" s="13"/>
      <c r="C3" s="14"/>
      <c r="D3" s="14"/>
      <c r="E3" s="14"/>
      <c r="F3" s="15"/>
      <c r="G3" s="16" t="str">
        <f t="shared" ref="G3:G35" ca="1" si="0">IF(OR(AND(OR(A3="Instituce 1",A3="Instituce 2"),AND(B3&lt;&gt;"Odvolání",B3&lt;&gt;"Námitky",B3&lt;&gt;"Nařízené seznámení s podklady",B3&lt;&gt;"Nařízené ústní vysvětlení/jednání/šetření na místě")),B3="Odstranění nedostatků návrhu"),IF(D3&lt;=TODAY(),D3-C3,TODAY()-C3-1),"")</f>
        <v/>
      </c>
      <c r="H3" s="8"/>
      <c r="I3" s="8"/>
      <c r="J3" s="8"/>
    </row>
    <row r="4" spans="1:10" x14ac:dyDescent="0.25">
      <c r="A4" s="13"/>
      <c r="B4" s="13"/>
      <c r="C4" s="14"/>
      <c r="D4" s="14"/>
      <c r="E4" s="14"/>
      <c r="F4" s="15"/>
      <c r="G4" s="16" t="str">
        <f t="shared" ca="1" si="0"/>
        <v/>
      </c>
      <c r="H4" s="8"/>
      <c r="I4" s="8"/>
      <c r="J4" s="8"/>
    </row>
    <row r="5" spans="1:10" x14ac:dyDescent="0.25">
      <c r="A5" s="13"/>
      <c r="B5" s="13"/>
      <c r="C5" s="14"/>
      <c r="D5" s="14"/>
      <c r="E5" s="14"/>
      <c r="F5" s="15"/>
      <c r="G5" s="16" t="str">
        <f t="shared" ca="1" si="0"/>
        <v/>
      </c>
      <c r="H5" s="8"/>
      <c r="I5" s="8"/>
      <c r="J5" s="8"/>
    </row>
    <row r="6" spans="1:10" x14ac:dyDescent="0.25">
      <c r="A6" s="13"/>
      <c r="B6" s="13"/>
      <c r="C6" s="14"/>
      <c r="D6" s="14"/>
      <c r="E6" s="14"/>
      <c r="F6" s="15"/>
      <c r="G6" s="16" t="str">
        <f t="shared" ca="1" si="0"/>
        <v/>
      </c>
      <c r="H6" s="8"/>
      <c r="I6" s="8"/>
      <c r="J6" s="8"/>
    </row>
    <row r="7" spans="1:10" x14ac:dyDescent="0.25">
      <c r="A7" s="13"/>
      <c r="B7" s="13"/>
      <c r="C7" s="14"/>
      <c r="D7" s="14"/>
      <c r="E7" s="14"/>
      <c r="F7" s="15"/>
      <c r="G7" s="16" t="str">
        <f t="shared" ca="1" si="0"/>
        <v/>
      </c>
      <c r="H7" s="8"/>
      <c r="I7" s="8"/>
      <c r="J7" s="8"/>
    </row>
    <row r="8" spans="1:10" x14ac:dyDescent="0.25">
      <c r="A8" s="13"/>
      <c r="B8" s="13"/>
      <c r="C8" s="14"/>
      <c r="D8" s="14"/>
      <c r="E8" s="14"/>
      <c r="F8" s="15"/>
      <c r="G8" s="16" t="str">
        <f t="shared" ca="1" si="0"/>
        <v/>
      </c>
      <c r="H8" s="8"/>
      <c r="I8" s="8"/>
      <c r="J8" s="8"/>
    </row>
    <row r="9" spans="1:10" x14ac:dyDescent="0.25">
      <c r="A9" s="13"/>
      <c r="B9" s="13"/>
      <c r="C9" s="14"/>
      <c r="D9" s="14"/>
      <c r="E9" s="14"/>
      <c r="F9" s="15"/>
      <c r="G9" s="16" t="str">
        <f t="shared" ca="1" si="0"/>
        <v/>
      </c>
      <c r="H9" s="8"/>
      <c r="I9" s="8"/>
      <c r="J9" s="8"/>
    </row>
    <row r="10" spans="1:10" x14ac:dyDescent="0.25">
      <c r="A10" s="13"/>
      <c r="B10" s="13"/>
      <c r="C10" s="14"/>
      <c r="D10" s="14"/>
      <c r="E10" s="14"/>
      <c r="F10" s="15"/>
      <c r="G10" s="16" t="str">
        <f t="shared" ca="1" si="0"/>
        <v/>
      </c>
      <c r="H10" s="8"/>
      <c r="I10" s="8"/>
      <c r="J10" s="8"/>
    </row>
    <row r="11" spans="1:10" x14ac:dyDescent="0.25">
      <c r="A11" s="13"/>
      <c r="B11" s="13"/>
      <c r="C11" s="14"/>
      <c r="D11" s="14"/>
      <c r="E11" s="14"/>
      <c r="F11" s="15"/>
      <c r="G11" s="16" t="str">
        <f t="shared" ca="1" si="0"/>
        <v/>
      </c>
      <c r="H11" s="8"/>
      <c r="I11" s="8"/>
      <c r="J11" s="8"/>
    </row>
    <row r="12" spans="1:10" x14ac:dyDescent="0.25">
      <c r="A12" s="13"/>
      <c r="B12" s="13"/>
      <c r="C12" s="14"/>
      <c r="D12" s="14"/>
      <c r="E12" s="14"/>
      <c r="F12" s="15"/>
      <c r="G12" s="16" t="str">
        <f t="shared" ca="1" si="0"/>
        <v/>
      </c>
      <c r="H12" s="8"/>
      <c r="I12" s="9"/>
      <c r="J12" s="8"/>
    </row>
    <row r="13" spans="1:10" x14ac:dyDescent="0.25">
      <c r="A13" s="13"/>
      <c r="B13" s="13"/>
      <c r="C13" s="14"/>
      <c r="D13" s="14"/>
      <c r="E13" s="14"/>
      <c r="F13" s="15"/>
      <c r="G13" s="16" t="str">
        <f t="shared" ca="1" si="0"/>
        <v/>
      </c>
      <c r="H13" s="8"/>
      <c r="I13" s="9"/>
      <c r="J13" s="8"/>
    </row>
    <row r="14" spans="1:10" x14ac:dyDescent="0.25">
      <c r="A14" s="13"/>
      <c r="B14" s="13"/>
      <c r="C14" s="14"/>
      <c r="D14" s="14"/>
      <c r="E14" s="14"/>
      <c r="F14" s="15"/>
      <c r="G14" s="16" t="str">
        <f t="shared" ca="1" si="0"/>
        <v/>
      </c>
      <c r="H14" s="8"/>
      <c r="I14" s="8"/>
      <c r="J14" s="8"/>
    </row>
    <row r="15" spans="1:10" x14ac:dyDescent="0.25">
      <c r="A15" s="13"/>
      <c r="B15" s="13"/>
      <c r="C15" s="14"/>
      <c r="D15" s="14"/>
      <c r="E15" s="14"/>
      <c r="F15" s="15"/>
      <c r="G15" s="16" t="str">
        <f t="shared" ca="1" si="0"/>
        <v/>
      </c>
    </row>
    <row r="16" spans="1:10" x14ac:dyDescent="0.25">
      <c r="A16" s="13"/>
      <c r="B16" s="13"/>
      <c r="C16" s="14"/>
      <c r="D16" s="14"/>
      <c r="E16" s="14"/>
      <c r="F16" s="15"/>
      <c r="G16" s="16" t="str">
        <f t="shared" ca="1" si="0"/>
        <v/>
      </c>
    </row>
    <row r="17" spans="1:7" x14ac:dyDescent="0.25">
      <c r="A17" s="13"/>
      <c r="B17" s="13"/>
      <c r="C17" s="14"/>
      <c r="D17" s="14"/>
      <c r="E17" s="14"/>
      <c r="F17" s="15"/>
      <c r="G17" s="16" t="str">
        <f t="shared" ca="1" si="0"/>
        <v/>
      </c>
    </row>
    <row r="18" spans="1:7" x14ac:dyDescent="0.25">
      <c r="A18" s="13"/>
      <c r="B18" s="13"/>
      <c r="C18" s="14"/>
      <c r="D18" s="14"/>
      <c r="E18" s="14"/>
      <c r="F18" s="15"/>
      <c r="G18" s="16" t="str">
        <f t="shared" ca="1" si="0"/>
        <v/>
      </c>
    </row>
    <row r="19" spans="1:7" x14ac:dyDescent="0.25">
      <c r="A19" s="13"/>
      <c r="B19" s="13"/>
      <c r="C19" s="14"/>
      <c r="D19" s="14"/>
      <c r="E19" s="14"/>
      <c r="F19" s="15"/>
      <c r="G19" s="16" t="str">
        <f t="shared" ca="1" si="0"/>
        <v/>
      </c>
    </row>
    <row r="20" spans="1:7" x14ac:dyDescent="0.25">
      <c r="A20" s="13"/>
      <c r="B20" s="13"/>
      <c r="C20" s="14"/>
      <c r="D20" s="14"/>
      <c r="E20" s="14"/>
      <c r="F20" s="15"/>
      <c r="G20" s="16" t="str">
        <f t="shared" ca="1" si="0"/>
        <v/>
      </c>
    </row>
    <row r="21" spans="1:7" x14ac:dyDescent="0.25">
      <c r="A21" s="13"/>
      <c r="B21" s="13"/>
      <c r="C21" s="14"/>
      <c r="D21" s="14"/>
      <c r="E21" s="14"/>
      <c r="F21" s="15"/>
      <c r="G21" s="16" t="str">
        <f t="shared" ca="1" si="0"/>
        <v/>
      </c>
    </row>
    <row r="22" spans="1:7" x14ac:dyDescent="0.25">
      <c r="A22" s="13"/>
      <c r="B22" s="13"/>
      <c r="C22" s="14"/>
      <c r="D22" s="14"/>
      <c r="E22" s="14"/>
      <c r="F22" s="15"/>
      <c r="G22" s="16" t="str">
        <f t="shared" ca="1" si="0"/>
        <v/>
      </c>
    </row>
    <row r="23" spans="1:7" x14ac:dyDescent="0.25">
      <c r="A23" s="13"/>
      <c r="B23" s="13"/>
      <c r="C23" s="14"/>
      <c r="D23" s="14"/>
      <c r="E23" s="14"/>
      <c r="F23" s="15"/>
      <c r="G23" s="16" t="str">
        <f t="shared" ca="1" si="0"/>
        <v/>
      </c>
    </row>
    <row r="24" spans="1:7" x14ac:dyDescent="0.25">
      <c r="A24" s="13"/>
      <c r="B24" s="13"/>
      <c r="C24" s="14"/>
      <c r="D24" s="14"/>
      <c r="E24" s="14"/>
      <c r="F24" s="15"/>
      <c r="G24" s="16" t="str">
        <f t="shared" ca="1" si="0"/>
        <v/>
      </c>
    </row>
    <row r="25" spans="1:7" x14ac:dyDescent="0.25">
      <c r="A25" s="13"/>
      <c r="B25" s="13"/>
      <c r="C25" s="14"/>
      <c r="D25" s="14"/>
      <c r="E25" s="14"/>
      <c r="F25" s="15"/>
      <c r="G25" s="16" t="str">
        <f t="shared" ca="1" si="0"/>
        <v/>
      </c>
    </row>
    <row r="26" spans="1:7" x14ac:dyDescent="0.25">
      <c r="A26" s="13"/>
      <c r="B26" s="13"/>
      <c r="C26" s="14"/>
      <c r="D26" s="14"/>
      <c r="E26" s="14"/>
      <c r="F26" s="15"/>
      <c r="G26" s="16" t="str">
        <f t="shared" ca="1" si="0"/>
        <v/>
      </c>
    </row>
    <row r="27" spans="1:7" x14ac:dyDescent="0.25">
      <c r="A27" s="13"/>
      <c r="B27" s="13"/>
      <c r="C27" s="14"/>
      <c r="D27" s="14"/>
      <c r="E27" s="14"/>
      <c r="F27" s="15"/>
      <c r="G27" s="16" t="str">
        <f t="shared" ca="1" si="0"/>
        <v/>
      </c>
    </row>
    <row r="28" spans="1:7" x14ac:dyDescent="0.25">
      <c r="A28" s="13"/>
      <c r="B28" s="13"/>
      <c r="C28" s="14"/>
      <c r="D28" s="14"/>
      <c r="E28" s="14"/>
      <c r="F28" s="15"/>
      <c r="G28" s="16" t="str">
        <f t="shared" ca="1" si="0"/>
        <v/>
      </c>
    </row>
    <row r="29" spans="1:7" x14ac:dyDescent="0.25">
      <c r="A29" s="13"/>
      <c r="B29" s="13"/>
      <c r="C29" s="14"/>
      <c r="D29" s="14"/>
      <c r="E29" s="14"/>
      <c r="F29" s="15"/>
      <c r="G29" s="16" t="str">
        <f t="shared" ca="1" si="0"/>
        <v/>
      </c>
    </row>
    <row r="30" spans="1:7" x14ac:dyDescent="0.25">
      <c r="A30" s="13"/>
      <c r="B30" s="13"/>
      <c r="C30" s="14"/>
      <c r="D30" s="14"/>
      <c r="E30" s="14"/>
      <c r="F30" s="15"/>
      <c r="G30" s="16" t="str">
        <f t="shared" ca="1" si="0"/>
        <v/>
      </c>
    </row>
    <row r="31" spans="1:7" x14ac:dyDescent="0.25">
      <c r="A31" s="13"/>
      <c r="B31" s="13"/>
      <c r="C31" s="14"/>
      <c r="D31" s="14"/>
      <c r="E31" s="14"/>
      <c r="F31" s="15"/>
      <c r="G31" s="16" t="str">
        <f t="shared" ca="1" si="0"/>
        <v/>
      </c>
    </row>
    <row r="32" spans="1:7" x14ac:dyDescent="0.25">
      <c r="A32" s="13"/>
      <c r="B32" s="13"/>
      <c r="C32" s="14"/>
      <c r="D32" s="14"/>
      <c r="E32" s="14"/>
      <c r="F32" s="15"/>
      <c r="G32" s="16" t="str">
        <f t="shared" ca="1" si="0"/>
        <v/>
      </c>
    </row>
    <row r="33" spans="1:7" x14ac:dyDescent="0.25">
      <c r="A33" s="13"/>
      <c r="B33" s="13"/>
      <c r="C33" s="14"/>
      <c r="D33" s="14"/>
      <c r="E33" s="14"/>
      <c r="F33" s="15"/>
      <c r="G33" s="16" t="str">
        <f t="shared" ca="1" si="0"/>
        <v/>
      </c>
    </row>
    <row r="34" spans="1:7" x14ac:dyDescent="0.25">
      <c r="A34" s="13"/>
      <c r="B34" s="13"/>
      <c r="C34" s="14"/>
      <c r="D34" s="14"/>
      <c r="E34" s="14"/>
      <c r="F34" s="15"/>
      <c r="G34" s="16" t="str">
        <f t="shared" ca="1" si="0"/>
        <v/>
      </c>
    </row>
    <row r="35" spans="1:7" x14ac:dyDescent="0.25">
      <c r="A35" s="13"/>
      <c r="B35" s="13"/>
      <c r="C35" s="14"/>
      <c r="D35" s="14"/>
      <c r="E35" s="14"/>
      <c r="F35" s="15"/>
      <c r="G35" s="16" t="str">
        <f t="shared" ca="1" si="0"/>
        <v/>
      </c>
    </row>
  </sheetData>
  <conditionalFormatting sqref="A2:G35">
    <cfRule type="expression" dxfId="17" priority="7">
      <formula>OR($E2="",$E2="ano",$E2="-")</formula>
    </cfRule>
    <cfRule type="expression" dxfId="16" priority="8">
      <formula>OR($B2="Kontrola doručení Navrhovateli 1",$B2="Kontrola doručení Navrhovateli 2",$B2="Kontrola doručení Instituci 1",$B2="Kontrola doručení Instituci 2",$B2="Kontrola doručení Dožádané instituci",$B2="Kontrola doručení třetí osobě")</formula>
    </cfRule>
    <cfRule type="expression" dxfId="15" priority="13">
      <formula>OR($A2="Dožádaná instituce",$A2="Třetí osoba")</formula>
    </cfRule>
    <cfRule type="expression" dxfId="14" priority="14">
      <formula>OR($A2="Instituce 1",$A2="Instituce 2")</formula>
    </cfRule>
    <cfRule type="expression" dxfId="13" priority="15">
      <formula>OR($A2="Navrhovatel 1",$A2="Navrhovatel 2")</formula>
    </cfRule>
    <cfRule type="expression" dxfId="12" priority="18">
      <formula>$A2="KFA"</formula>
    </cfRule>
  </conditionalFormatting>
  <dataValidations count="1">
    <dataValidation type="list" allowBlank="1" showInputMessage="1" showErrorMessage="1" sqref="B2:B35">
      <formula1>ProcesníKroky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'Lhůty - data'!$A$1:$A$7</xm:f>
          </x14:formula1>
          <xm:sqref>A3:A35</xm:sqref>
        </x14:dataValidation>
        <x14:dataValidation type="list" allowBlank="1" showInputMessage="1" showErrorMessage="1">
          <x14:formula1>
            <xm:f>'Lhůty - data'!$C$1:$C$3</xm:f>
          </x14:formula1>
          <xm:sqref>E2:E35</xm:sqref>
        </x14:dataValidation>
        <x14:dataValidation type="list" allowBlank="1" showInputMessage="1">
          <x14:formula1>
            <xm:f>'Lhůty - data'!$A$1:$A$7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H41"/>
  <sheetViews>
    <sheetView topLeftCell="A10" workbookViewId="0">
      <selection activeCell="B40" sqref="B40"/>
    </sheetView>
  </sheetViews>
  <sheetFormatPr defaultRowHeight="15" x14ac:dyDescent="0.25"/>
  <cols>
    <col min="1" max="1" width="18" bestFit="1" customWidth="1"/>
    <col min="2" max="2" width="45" bestFit="1" customWidth="1"/>
    <col min="3" max="3" width="30.85546875" customWidth="1"/>
    <col min="5" max="5" width="12.140625" customWidth="1"/>
    <col min="7" max="7" width="17.7109375" customWidth="1"/>
    <col min="8" max="8" width="31.5703125" style="6" customWidth="1"/>
  </cols>
  <sheetData>
    <row r="1" spans="1:8" x14ac:dyDescent="0.25">
      <c r="A1" t="s">
        <v>16</v>
      </c>
      <c r="B1" t="s">
        <v>17</v>
      </c>
      <c r="C1" t="s">
        <v>18</v>
      </c>
      <c r="D1" t="s">
        <v>19</v>
      </c>
      <c r="E1" t="s">
        <v>28</v>
      </c>
      <c r="F1" t="s">
        <v>29</v>
      </c>
      <c r="G1" t="s">
        <v>30</v>
      </c>
      <c r="H1" s="6" t="s">
        <v>31</v>
      </c>
    </row>
    <row r="2" spans="1:8" x14ac:dyDescent="0.25">
      <c r="A2" t="s">
        <v>20</v>
      </c>
      <c r="B2" s="7" t="s">
        <v>109</v>
      </c>
      <c r="E2" t="s">
        <v>32</v>
      </c>
      <c r="H2" s="6">
        <f>DMAX(Lhůty!$A$1:$G$101,"Lhůta",'Nesplněné lhůty'!A1:G2)</f>
        <v>0</v>
      </c>
    </row>
    <row r="3" spans="1:8" x14ac:dyDescent="0.25">
      <c r="A3" t="s">
        <v>16</v>
      </c>
      <c r="B3" t="s">
        <v>17</v>
      </c>
      <c r="C3" t="s">
        <v>18</v>
      </c>
      <c r="D3" t="s">
        <v>19</v>
      </c>
      <c r="E3" t="s">
        <v>28</v>
      </c>
      <c r="F3" t="s">
        <v>29</v>
      </c>
      <c r="G3" t="s">
        <v>30</v>
      </c>
      <c r="H3" s="6">
        <f>DMAX(Lhůty!$A$1:$G$101,"Lhůta",'Nesplněné lhůty'!A3:G4)</f>
        <v>0</v>
      </c>
    </row>
    <row r="4" spans="1:8" x14ac:dyDescent="0.25">
      <c r="A4" t="s">
        <v>20</v>
      </c>
      <c r="B4" t="s">
        <v>33</v>
      </c>
      <c r="E4" t="s">
        <v>32</v>
      </c>
    </row>
    <row r="5" spans="1:8" x14ac:dyDescent="0.25">
      <c r="A5" t="s">
        <v>16</v>
      </c>
      <c r="B5" t="s">
        <v>17</v>
      </c>
      <c r="C5" t="s">
        <v>18</v>
      </c>
      <c r="D5" t="s">
        <v>19</v>
      </c>
      <c r="E5" t="s">
        <v>28</v>
      </c>
      <c r="F5" t="s">
        <v>29</v>
      </c>
      <c r="G5" t="s">
        <v>30</v>
      </c>
      <c r="H5" s="6">
        <f>DMAX(Lhůty!A1:G101,"Lhůta",'Nesplněné lhůty'!A5:G11)</f>
        <v>0</v>
      </c>
    </row>
    <row r="6" spans="1:8" x14ac:dyDescent="0.25">
      <c r="A6" t="s">
        <v>181</v>
      </c>
      <c r="B6" t="s">
        <v>201</v>
      </c>
      <c r="E6" t="s">
        <v>32</v>
      </c>
    </row>
    <row r="7" spans="1:8" x14ac:dyDescent="0.25">
      <c r="A7" t="s">
        <v>181</v>
      </c>
      <c r="B7" t="s">
        <v>187</v>
      </c>
      <c r="E7" t="s">
        <v>32</v>
      </c>
    </row>
    <row r="8" spans="1:8" x14ac:dyDescent="0.25">
      <c r="A8" t="s">
        <v>181</v>
      </c>
      <c r="B8" t="s">
        <v>188</v>
      </c>
      <c r="E8" t="s">
        <v>32</v>
      </c>
    </row>
    <row r="9" spans="1:8" x14ac:dyDescent="0.25">
      <c r="A9" t="s">
        <v>181</v>
      </c>
      <c r="B9" t="s">
        <v>189</v>
      </c>
      <c r="E9" t="s">
        <v>32</v>
      </c>
    </row>
    <row r="10" spans="1:8" x14ac:dyDescent="0.25">
      <c r="A10" t="s">
        <v>181</v>
      </c>
      <c r="B10" t="s">
        <v>190</v>
      </c>
      <c r="E10" t="s">
        <v>32</v>
      </c>
    </row>
    <row r="11" spans="1:8" x14ac:dyDescent="0.25">
      <c r="A11" t="s">
        <v>181</v>
      </c>
      <c r="B11" t="s">
        <v>191</v>
      </c>
      <c r="E11" t="s">
        <v>32</v>
      </c>
    </row>
    <row r="12" spans="1:8" x14ac:dyDescent="0.25">
      <c r="A12" t="s">
        <v>16</v>
      </c>
      <c r="B12" t="s">
        <v>17</v>
      </c>
      <c r="C12" t="s">
        <v>18</v>
      </c>
      <c r="D12" t="s">
        <v>19</v>
      </c>
      <c r="E12" t="s">
        <v>28</v>
      </c>
      <c r="F12" t="s">
        <v>29</v>
      </c>
      <c r="G12" t="s">
        <v>30</v>
      </c>
      <c r="H12" s="6">
        <f>DMAX(Lhůty!$A$1:$G$104,"Lhůta",'Nesplněné lhůty'!A12:G18)</f>
        <v>0</v>
      </c>
    </row>
    <row r="13" spans="1:8" x14ac:dyDescent="0.25">
      <c r="A13" t="s">
        <v>185</v>
      </c>
      <c r="B13" t="s">
        <v>201</v>
      </c>
      <c r="E13" t="s">
        <v>32</v>
      </c>
    </row>
    <row r="14" spans="1:8" x14ac:dyDescent="0.25">
      <c r="A14" t="s">
        <v>185</v>
      </c>
      <c r="B14" t="s">
        <v>187</v>
      </c>
      <c r="E14" t="s">
        <v>32</v>
      </c>
    </row>
    <row r="15" spans="1:8" x14ac:dyDescent="0.25">
      <c r="A15" t="s">
        <v>185</v>
      </c>
      <c r="B15" t="s">
        <v>188</v>
      </c>
      <c r="E15" t="s">
        <v>32</v>
      </c>
    </row>
    <row r="16" spans="1:8" x14ac:dyDescent="0.25">
      <c r="A16" t="s">
        <v>185</v>
      </c>
      <c r="B16" t="s">
        <v>189</v>
      </c>
      <c r="E16" t="s">
        <v>32</v>
      </c>
    </row>
    <row r="17" spans="1:8" x14ac:dyDescent="0.25">
      <c r="A17" t="s">
        <v>185</v>
      </c>
      <c r="B17" t="s">
        <v>190</v>
      </c>
      <c r="E17" t="s">
        <v>32</v>
      </c>
    </row>
    <row r="18" spans="1:8" x14ac:dyDescent="0.25">
      <c r="A18" t="s">
        <v>185</v>
      </c>
      <c r="B18" t="s">
        <v>191</v>
      </c>
      <c r="E18" t="s">
        <v>32</v>
      </c>
    </row>
    <row r="19" spans="1:8" x14ac:dyDescent="0.25">
      <c r="A19" t="s">
        <v>16</v>
      </c>
      <c r="B19" t="s">
        <v>17</v>
      </c>
      <c r="C19" t="s">
        <v>18</v>
      </c>
      <c r="D19" t="s">
        <v>19</v>
      </c>
      <c r="E19" t="s">
        <v>28</v>
      </c>
      <c r="F19" t="s">
        <v>29</v>
      </c>
      <c r="G19" t="s">
        <v>30</v>
      </c>
      <c r="H19" s="6">
        <f>DMAX(Lhůty!$A$1:$G$101,"Lhůta",'Nesplněné lhůty'!A19:G24)</f>
        <v>0</v>
      </c>
    </row>
    <row r="20" spans="1:8" x14ac:dyDescent="0.25">
      <c r="A20" t="s">
        <v>183</v>
      </c>
      <c r="B20" t="s">
        <v>187</v>
      </c>
      <c r="E20" t="s">
        <v>32</v>
      </c>
    </row>
    <row r="21" spans="1:8" x14ac:dyDescent="0.25">
      <c r="A21" t="s">
        <v>183</v>
      </c>
      <c r="B21" t="s">
        <v>188</v>
      </c>
      <c r="E21" t="s">
        <v>32</v>
      </c>
    </row>
    <row r="22" spans="1:8" x14ac:dyDescent="0.25">
      <c r="A22" t="s">
        <v>183</v>
      </c>
      <c r="B22" t="s">
        <v>189</v>
      </c>
      <c r="E22" t="s">
        <v>32</v>
      </c>
    </row>
    <row r="23" spans="1:8" x14ac:dyDescent="0.25">
      <c r="A23" t="s">
        <v>183</v>
      </c>
      <c r="B23" t="s">
        <v>190</v>
      </c>
      <c r="E23" t="s">
        <v>32</v>
      </c>
    </row>
    <row r="24" spans="1:8" x14ac:dyDescent="0.25">
      <c r="A24" t="s">
        <v>183</v>
      </c>
      <c r="B24" t="s">
        <v>191</v>
      </c>
      <c r="E24" t="s">
        <v>32</v>
      </c>
    </row>
    <row r="25" spans="1:8" x14ac:dyDescent="0.25">
      <c r="A25" t="s">
        <v>16</v>
      </c>
      <c r="B25" t="s">
        <v>17</v>
      </c>
      <c r="C25" t="s">
        <v>18</v>
      </c>
      <c r="D25" t="s">
        <v>19</v>
      </c>
      <c r="E25" t="s">
        <v>28</v>
      </c>
      <c r="F25" t="s">
        <v>29</v>
      </c>
      <c r="G25" t="s">
        <v>30</v>
      </c>
      <c r="H25" s="6">
        <f>DMAX(Lhůty!$A$1:$G$101,"Lhůta",'Nesplněné lhůty'!A25:G30)</f>
        <v>0</v>
      </c>
    </row>
    <row r="26" spans="1:8" x14ac:dyDescent="0.25">
      <c r="A26" t="s">
        <v>129</v>
      </c>
      <c r="B26" t="s">
        <v>187</v>
      </c>
      <c r="E26" t="s">
        <v>32</v>
      </c>
    </row>
    <row r="27" spans="1:8" x14ac:dyDescent="0.25">
      <c r="A27" t="s">
        <v>129</v>
      </c>
      <c r="B27" t="s">
        <v>188</v>
      </c>
      <c r="E27" t="s">
        <v>32</v>
      </c>
    </row>
    <row r="28" spans="1:8" x14ac:dyDescent="0.25">
      <c r="A28" t="s">
        <v>129</v>
      </c>
      <c r="B28" t="s">
        <v>189</v>
      </c>
      <c r="E28" t="s">
        <v>32</v>
      </c>
    </row>
    <row r="29" spans="1:8" x14ac:dyDescent="0.25">
      <c r="A29" t="s">
        <v>129</v>
      </c>
      <c r="B29" t="s">
        <v>190</v>
      </c>
      <c r="E29" t="s">
        <v>32</v>
      </c>
    </row>
    <row r="30" spans="1:8" x14ac:dyDescent="0.25">
      <c r="A30" t="s">
        <v>129</v>
      </c>
      <c r="B30" t="s">
        <v>191</v>
      </c>
      <c r="E30" t="s">
        <v>32</v>
      </c>
    </row>
    <row r="31" spans="1:8" x14ac:dyDescent="0.25">
      <c r="A31" t="s">
        <v>16</v>
      </c>
      <c r="B31" t="s">
        <v>17</v>
      </c>
      <c r="C31" t="s">
        <v>18</v>
      </c>
      <c r="D31" t="s">
        <v>19</v>
      </c>
      <c r="E31" t="s">
        <v>28</v>
      </c>
      <c r="F31" t="s">
        <v>29</v>
      </c>
      <c r="G31" t="s">
        <v>30</v>
      </c>
      <c r="H31" s="6">
        <f>DMAX(Lhůty!$A$1:$G$101,"Lhůta",'Nesplněné lhůty'!A31:G37)</f>
        <v>0</v>
      </c>
    </row>
    <row r="32" spans="1:8" x14ac:dyDescent="0.25">
      <c r="A32" t="s">
        <v>108</v>
      </c>
      <c r="B32" t="s">
        <v>187</v>
      </c>
      <c r="E32" t="s">
        <v>32</v>
      </c>
    </row>
    <row r="33" spans="1:8" x14ac:dyDescent="0.25">
      <c r="A33" t="s">
        <v>108</v>
      </c>
      <c r="B33" t="s">
        <v>188</v>
      </c>
      <c r="E33" t="s">
        <v>32</v>
      </c>
    </row>
    <row r="34" spans="1:8" x14ac:dyDescent="0.25">
      <c r="A34" t="s">
        <v>108</v>
      </c>
      <c r="B34" t="s">
        <v>189</v>
      </c>
      <c r="E34" t="s">
        <v>32</v>
      </c>
    </row>
    <row r="35" spans="1:8" x14ac:dyDescent="0.25">
      <c r="A35" t="s">
        <v>107</v>
      </c>
      <c r="B35" t="s">
        <v>187</v>
      </c>
      <c r="E35" t="s">
        <v>32</v>
      </c>
    </row>
    <row r="36" spans="1:8" x14ac:dyDescent="0.25">
      <c r="A36" t="s">
        <v>107</v>
      </c>
      <c r="B36" t="s">
        <v>188</v>
      </c>
      <c r="E36" t="s">
        <v>32</v>
      </c>
    </row>
    <row r="37" spans="1:8" x14ac:dyDescent="0.25">
      <c r="A37" t="s">
        <v>107</v>
      </c>
      <c r="B37" t="s">
        <v>189</v>
      </c>
      <c r="E37" t="s">
        <v>32</v>
      </c>
    </row>
    <row r="38" spans="1:8" x14ac:dyDescent="0.25">
      <c r="A38" t="s">
        <v>16</v>
      </c>
      <c r="B38" t="s">
        <v>17</v>
      </c>
      <c r="C38" t="s">
        <v>18</v>
      </c>
      <c r="D38" t="s">
        <v>19</v>
      </c>
      <c r="E38" t="s">
        <v>28</v>
      </c>
      <c r="F38" t="s">
        <v>29</v>
      </c>
      <c r="G38" t="s">
        <v>30</v>
      </c>
      <c r="H38" s="6">
        <f>DMAX(Lhůty!$A$1:$G$101,"Lhůta",'Nesplněné lhůty'!A38:G39)</f>
        <v>0</v>
      </c>
    </row>
    <row r="39" spans="1:8" x14ac:dyDescent="0.25">
      <c r="B39" s="13" t="s">
        <v>298</v>
      </c>
      <c r="E39" t="s">
        <v>32</v>
      </c>
    </row>
    <row r="40" spans="1:8" x14ac:dyDescent="0.25">
      <c r="A40" t="s">
        <v>16</v>
      </c>
      <c r="B40" t="s">
        <v>17</v>
      </c>
      <c r="C40" t="s">
        <v>18</v>
      </c>
      <c r="D40" t="s">
        <v>19</v>
      </c>
      <c r="E40" t="s">
        <v>28</v>
      </c>
      <c r="F40" t="s">
        <v>29</v>
      </c>
      <c r="G40" t="s">
        <v>30</v>
      </c>
      <c r="H40" s="6">
        <f>DMAX(Lhůty!$A$1:$G$101,"Lhůta",'Nesplněné lhůty'!A40:G41)</f>
        <v>0</v>
      </c>
    </row>
    <row r="41" spans="1:8" x14ac:dyDescent="0.25">
      <c r="B41" s="13" t="s">
        <v>192</v>
      </c>
      <c r="E41" t="s">
        <v>32</v>
      </c>
    </row>
  </sheetData>
  <conditionalFormatting sqref="B39">
    <cfRule type="expression" dxfId="11" priority="7">
      <formula>OR($E39="",$E39="ano",$E39="-")</formula>
    </cfRule>
    <cfRule type="expression" dxfId="10" priority="8">
      <formula>OR($B39="Kontrola doručení Navrhovateli",$B39="Kontrola doručení Instituci",$B39="Kontrola doručení Dožádané instituci",$B39="Kontrola doručení třetí osobě")</formula>
    </cfRule>
    <cfRule type="expression" dxfId="9" priority="9">
      <formula>OR($A39="Dožádaná instituce",$A39="Třetí osoba")</formula>
    </cfRule>
    <cfRule type="expression" dxfId="8" priority="10">
      <formula>OR($A39="Instituce 1",$A39="Instituce 2")</formula>
    </cfRule>
    <cfRule type="expression" dxfId="7" priority="11">
      <formula>OR($A39="Navrhovatel 1",$A39="Navrhovatel 2")</formula>
    </cfRule>
    <cfRule type="expression" dxfId="6" priority="12">
      <formula>$A39="KFA"</formula>
    </cfRule>
  </conditionalFormatting>
  <conditionalFormatting sqref="B41">
    <cfRule type="expression" dxfId="5" priority="1">
      <formula>OR($E41="",$E41="ano",$E41="-")</formula>
    </cfRule>
    <cfRule type="expression" dxfId="4" priority="2">
      <formula>OR($B41="Kontrola doručení Navrhovateli",$B41="Kontrola doručení Instituci",$B41="Kontrola doručení Dožádané instituci",$B41="Kontrola doručení třetí osobě")</formula>
    </cfRule>
    <cfRule type="expression" dxfId="3" priority="3">
      <formula>OR($A41="Dožádaná instituce",$A41="Třetí osoba")</formula>
    </cfRule>
    <cfRule type="expression" dxfId="2" priority="4">
      <formula>OR($A41="Instituce 1",$A41="Instituce 2")</formula>
    </cfRule>
    <cfRule type="expression" dxfId="1" priority="5">
      <formula>OR($A41="Navrhovatel 1",$A41="Navrhovatel 2")</formula>
    </cfRule>
    <cfRule type="expression" dxfId="0" priority="6">
      <formula>$A41="KFA"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'Procesní kroky'!#REF!</xm:f>
          </x14:formula1>
          <xm:sqref>B41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E1"/>
  <sheetViews>
    <sheetView topLeftCell="A25" workbookViewId="0">
      <selection activeCell="A45" sqref="A45"/>
    </sheetView>
  </sheetViews>
  <sheetFormatPr defaultRowHeight="15" x14ac:dyDescent="0.25"/>
  <cols>
    <col min="1" max="1" width="81.140625" customWidth="1"/>
    <col min="2" max="2" width="20.85546875" customWidth="1"/>
    <col min="3" max="3" width="21.85546875" customWidth="1"/>
    <col min="4" max="4" width="22.140625" customWidth="1"/>
    <col min="5" max="5" width="15.85546875" bestFit="1" customWidth="1"/>
    <col min="6" max="6" width="23.140625" customWidth="1"/>
  </cols>
  <sheetData>
    <row r="1" spans="1:5" x14ac:dyDescent="0.25">
      <c r="A1" t="s">
        <v>302</v>
      </c>
      <c r="B1" t="s">
        <v>303</v>
      </c>
      <c r="C1" t="s">
        <v>304</v>
      </c>
      <c r="D1" t="s">
        <v>305</v>
      </c>
      <c r="E1" t="s">
        <v>306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200"/>
  <sheetViews>
    <sheetView workbookViewId="0">
      <selection activeCell="A2" sqref="A2"/>
    </sheetView>
  </sheetViews>
  <sheetFormatPr defaultRowHeight="15" x14ac:dyDescent="0.25"/>
  <cols>
    <col min="1" max="1" width="24.42578125" customWidth="1"/>
    <col min="2" max="2" width="27.140625" customWidth="1"/>
    <col min="3" max="3" width="27.5703125" customWidth="1"/>
    <col min="4" max="4" width="28" customWidth="1"/>
    <col min="5" max="5" width="28.42578125" customWidth="1"/>
    <col min="6" max="6" width="27.5703125" customWidth="1"/>
    <col min="7" max="7" width="27.42578125" customWidth="1"/>
    <col min="8" max="8" width="27.140625" customWidth="1"/>
    <col min="9" max="9" width="23.85546875" customWidth="1"/>
  </cols>
  <sheetData>
    <row r="1" spans="1:9" x14ac:dyDescent="0.25">
      <c r="A1" t="s">
        <v>127</v>
      </c>
      <c r="B1" t="s">
        <v>302</v>
      </c>
      <c r="C1" t="s">
        <v>303</v>
      </c>
      <c r="D1" t="s">
        <v>304</v>
      </c>
      <c r="E1" t="s">
        <v>305</v>
      </c>
      <c r="F1" t="s">
        <v>306</v>
      </c>
      <c r="G1" t="s">
        <v>307</v>
      </c>
      <c r="H1" t="s">
        <v>308</v>
      </c>
      <c r="I1" t="s">
        <v>309</v>
      </c>
    </row>
    <row r="2" spans="1:9" x14ac:dyDescent="0.25">
      <c r="A2">
        <f>IF(ISNUMBER(FIND("KI",'Základní údaje a obsah spisu'!$B$1)),B2,IF(ISNUMBER(FIND("PS",'Základní údaje a obsah spisu'!$B$1)),C2,IF(ISNUMBER(FIND("SU",'Základní údaje a obsah spisu'!$B$1)),D2,IF(ISNUMBER(FIND("SM",'Základní údaje a obsah spisu'!$B$1)),E2,IF(ISNUMBER(FIND("ZP",'Základní údaje a obsah spisu'!$B$1)),F2,IF(ISNUMBER(FIND("ST",'Základní údaje a obsah spisu'!$B$1)),G2,IF(ISNUMBER(FIND("RI",'Základní údaje a obsah spisu'!$B$1)),H2,I2)))))))</f>
        <v>0</v>
      </c>
    </row>
    <row r="3" spans="1:9" x14ac:dyDescent="0.25">
      <c r="A3">
        <f>IF(ISNUMBER(FIND("KI",'Základní údaje a obsah spisu'!$B$1)),B3,IF(ISNUMBER(FIND("PS",'Základní údaje a obsah spisu'!$B$1)),C3,IF(ISNUMBER(FIND("SU",'Základní údaje a obsah spisu'!$B$1)),D3,IF(ISNUMBER(FIND("SM",'Základní údaje a obsah spisu'!$B$1)),E3,IF(ISNUMBER(FIND("ZP",'Základní údaje a obsah spisu'!$B$1)),F3,IF(ISNUMBER(FIND("ST",'Základní údaje a obsah spisu'!$B$1)),G3,IF(ISNUMBER(FIND("RI",'Základní údaje a obsah spisu'!$B$1)),H3,I3)))))))</f>
        <v>0</v>
      </c>
    </row>
    <row r="4" spans="1:9" x14ac:dyDescent="0.25">
      <c r="A4">
        <f>IF(ISNUMBER(FIND("KI",'Základní údaje a obsah spisu'!$B$1)),B4,IF(ISNUMBER(FIND("PS",'Základní údaje a obsah spisu'!$B$1)),C4,IF(ISNUMBER(FIND("SU",'Základní údaje a obsah spisu'!$B$1)),D4,IF(ISNUMBER(FIND("SM",'Základní údaje a obsah spisu'!$B$1)),E4,IF(ISNUMBER(FIND("ZP",'Základní údaje a obsah spisu'!$B$1)),F4,IF(ISNUMBER(FIND("ST",'Základní údaje a obsah spisu'!$B$1)),G4,IF(ISNUMBER(FIND("RI",'Základní údaje a obsah spisu'!$B$1)),H4,I4)))))))</f>
        <v>0</v>
      </c>
    </row>
    <row r="5" spans="1:9" x14ac:dyDescent="0.25">
      <c r="A5">
        <f>IF(ISNUMBER(FIND("KI",'Základní údaje a obsah spisu'!$B$1)),B5,IF(ISNUMBER(FIND("PS",'Základní údaje a obsah spisu'!$B$1)),C5,IF(ISNUMBER(FIND("SU",'Základní údaje a obsah spisu'!$B$1)),D5,IF(ISNUMBER(FIND("SM",'Základní údaje a obsah spisu'!$B$1)),E5,IF(ISNUMBER(FIND("ZP",'Základní údaje a obsah spisu'!$B$1)),F5,IF(ISNUMBER(FIND("ST",'Základní údaje a obsah spisu'!$B$1)),G5,IF(ISNUMBER(FIND("RI",'Základní údaje a obsah spisu'!$B$1)),H5,I5)))))))</f>
        <v>0</v>
      </c>
    </row>
    <row r="6" spans="1:9" x14ac:dyDescent="0.25">
      <c r="A6">
        <f>IF(ISNUMBER(FIND("KI",'Základní údaje a obsah spisu'!$B$1)),B6,IF(ISNUMBER(FIND("PS",'Základní údaje a obsah spisu'!$B$1)),C6,IF(ISNUMBER(FIND("SU",'Základní údaje a obsah spisu'!$B$1)),D6,IF(ISNUMBER(FIND("SM",'Základní údaje a obsah spisu'!$B$1)),E6,IF(ISNUMBER(FIND("ZP",'Základní údaje a obsah spisu'!$B$1)),F6,IF(ISNUMBER(FIND("ST",'Základní údaje a obsah spisu'!$B$1)),G6,IF(ISNUMBER(FIND("RI",'Základní údaje a obsah spisu'!$B$1)),H6,I6)))))))</f>
        <v>0</v>
      </c>
    </row>
    <row r="7" spans="1:9" x14ac:dyDescent="0.25">
      <c r="A7">
        <f>IF(ISNUMBER(FIND("KI",'Základní údaje a obsah spisu'!$B$1)),B7,IF(ISNUMBER(FIND("PS",'Základní údaje a obsah spisu'!$B$1)),C7,IF(ISNUMBER(FIND("SU",'Základní údaje a obsah spisu'!$B$1)),D7,IF(ISNUMBER(FIND("SM",'Základní údaje a obsah spisu'!$B$1)),E7,IF(ISNUMBER(FIND("ZP",'Základní údaje a obsah spisu'!$B$1)),F7,IF(ISNUMBER(FIND("ST",'Základní údaje a obsah spisu'!$B$1)),G7,IF(ISNUMBER(FIND("RI",'Základní údaje a obsah spisu'!$B$1)),H7,I7)))))))</f>
        <v>0</v>
      </c>
    </row>
    <row r="8" spans="1:9" x14ac:dyDescent="0.25">
      <c r="A8">
        <f>IF(ISNUMBER(FIND("KI",'Základní údaje a obsah spisu'!$B$1)),B8,IF(ISNUMBER(FIND("PS",'Základní údaje a obsah spisu'!$B$1)),C8,IF(ISNUMBER(FIND("SU",'Základní údaje a obsah spisu'!$B$1)),D8,IF(ISNUMBER(FIND("SM",'Základní údaje a obsah spisu'!$B$1)),E8,IF(ISNUMBER(FIND("ZP",'Základní údaje a obsah spisu'!$B$1)),F8,IF(ISNUMBER(FIND("ST",'Základní údaje a obsah spisu'!$B$1)),G8,IF(ISNUMBER(FIND("RI",'Základní údaje a obsah spisu'!$B$1)),H8,I8)))))))</f>
        <v>0</v>
      </c>
    </row>
    <row r="9" spans="1:9" x14ac:dyDescent="0.25">
      <c r="A9">
        <f>IF(ISNUMBER(FIND("KI",'Základní údaje a obsah spisu'!$B$1)),B9,IF(ISNUMBER(FIND("PS",'Základní údaje a obsah spisu'!$B$1)),C9,IF(ISNUMBER(FIND("SU",'Základní údaje a obsah spisu'!$B$1)),D9,IF(ISNUMBER(FIND("SM",'Základní údaje a obsah spisu'!$B$1)),E9,IF(ISNUMBER(FIND("ZP",'Základní údaje a obsah spisu'!$B$1)),F9,IF(ISNUMBER(FIND("ST",'Základní údaje a obsah spisu'!$B$1)),G9,IF(ISNUMBER(FIND("RI",'Základní údaje a obsah spisu'!$B$1)),H9,I9)))))))</f>
        <v>0</v>
      </c>
    </row>
    <row r="10" spans="1:9" x14ac:dyDescent="0.25">
      <c r="A10">
        <f>IF(ISNUMBER(FIND("KI",'Základní údaje a obsah spisu'!$B$1)),B10,IF(ISNUMBER(FIND("PS",'Základní údaje a obsah spisu'!$B$1)),C10,IF(ISNUMBER(FIND("SU",'Základní údaje a obsah spisu'!$B$1)),D10,IF(ISNUMBER(FIND("SM",'Základní údaje a obsah spisu'!$B$1)),E10,IF(ISNUMBER(FIND("ZP",'Základní údaje a obsah spisu'!$B$1)),F10,IF(ISNUMBER(FIND("ST",'Základní údaje a obsah spisu'!$B$1)),G10,IF(ISNUMBER(FIND("RI",'Základní údaje a obsah spisu'!$B$1)),H10,I10)))))))</f>
        <v>0</v>
      </c>
    </row>
    <row r="11" spans="1:9" x14ac:dyDescent="0.25">
      <c r="A11">
        <f>IF(ISNUMBER(FIND("KI",'Základní údaje a obsah spisu'!$B$1)),B11,IF(ISNUMBER(FIND("PS",'Základní údaje a obsah spisu'!$B$1)),C11,IF(ISNUMBER(FIND("SU",'Základní údaje a obsah spisu'!$B$1)),D11,IF(ISNUMBER(FIND("SM",'Základní údaje a obsah spisu'!$B$1)),E11,IF(ISNUMBER(FIND("ZP",'Základní údaje a obsah spisu'!$B$1)),F11,IF(ISNUMBER(FIND("ST",'Základní údaje a obsah spisu'!$B$1)),G11,IF(ISNUMBER(FIND("RI",'Základní údaje a obsah spisu'!$B$1)),H11,I11)))))))</f>
        <v>0</v>
      </c>
    </row>
    <row r="12" spans="1:9" x14ac:dyDescent="0.25">
      <c r="A12">
        <f>IF(ISNUMBER(FIND("KI",'Základní údaje a obsah spisu'!$B$1)),B12,IF(ISNUMBER(FIND("PS",'Základní údaje a obsah spisu'!$B$1)),C12,IF(ISNUMBER(FIND("SU",'Základní údaje a obsah spisu'!$B$1)),D12,IF(ISNUMBER(FIND("SM",'Základní údaje a obsah spisu'!$B$1)),E12,IF(ISNUMBER(FIND("ZP",'Základní údaje a obsah spisu'!$B$1)),F12,IF(ISNUMBER(FIND("ST",'Základní údaje a obsah spisu'!$B$1)),G12,IF(ISNUMBER(FIND("RI",'Základní údaje a obsah spisu'!$B$1)),H12,I12)))))))</f>
        <v>0</v>
      </c>
    </row>
    <row r="13" spans="1:9" x14ac:dyDescent="0.25">
      <c r="A13">
        <f>IF(ISNUMBER(FIND("KI",'Základní údaje a obsah spisu'!$B$1)),B13,IF(ISNUMBER(FIND("PS",'Základní údaje a obsah spisu'!$B$1)),C13,IF(ISNUMBER(FIND("SU",'Základní údaje a obsah spisu'!$B$1)),D13,IF(ISNUMBER(FIND("SM",'Základní údaje a obsah spisu'!$B$1)),E13,IF(ISNUMBER(FIND("ZP",'Základní údaje a obsah spisu'!$B$1)),F13,IF(ISNUMBER(FIND("ST",'Základní údaje a obsah spisu'!$B$1)),G13,IF(ISNUMBER(FIND("RI",'Základní údaje a obsah spisu'!$B$1)),H13,I13)))))))</f>
        <v>0</v>
      </c>
    </row>
    <row r="14" spans="1:9" x14ac:dyDescent="0.25">
      <c r="A14">
        <f>IF(ISNUMBER(FIND("KI",'Základní údaje a obsah spisu'!$B$1)),B14,IF(ISNUMBER(FIND("PS",'Základní údaje a obsah spisu'!$B$1)),C14,IF(ISNUMBER(FIND("SU",'Základní údaje a obsah spisu'!$B$1)),D14,IF(ISNUMBER(FIND("SM",'Základní údaje a obsah spisu'!$B$1)),E14,IF(ISNUMBER(FIND("ZP",'Základní údaje a obsah spisu'!$B$1)),F14,IF(ISNUMBER(FIND("ST",'Základní údaje a obsah spisu'!$B$1)),G14,IF(ISNUMBER(FIND("RI",'Základní údaje a obsah spisu'!$B$1)),H14,I14)))))))</f>
        <v>0</v>
      </c>
    </row>
    <row r="15" spans="1:9" x14ac:dyDescent="0.25">
      <c r="A15">
        <f>IF(ISNUMBER(FIND("KI",'Základní údaje a obsah spisu'!$B$1)),B15,IF(ISNUMBER(FIND("PS",'Základní údaje a obsah spisu'!$B$1)),C15,IF(ISNUMBER(FIND("SU",'Základní údaje a obsah spisu'!$B$1)),D15,IF(ISNUMBER(FIND("SM",'Základní údaje a obsah spisu'!$B$1)),E15,IF(ISNUMBER(FIND("ZP",'Základní údaje a obsah spisu'!$B$1)),F15,IF(ISNUMBER(FIND("ST",'Základní údaje a obsah spisu'!$B$1)),G15,IF(ISNUMBER(FIND("RI",'Základní údaje a obsah spisu'!$B$1)),H15,I15)))))))</f>
        <v>0</v>
      </c>
    </row>
    <row r="16" spans="1:9" x14ac:dyDescent="0.25">
      <c r="A16">
        <f>IF(ISNUMBER(FIND("KI",'Základní údaje a obsah spisu'!$B$1)),B16,IF(ISNUMBER(FIND("PS",'Základní údaje a obsah spisu'!$B$1)),C16,IF(ISNUMBER(FIND("SU",'Základní údaje a obsah spisu'!$B$1)),D16,IF(ISNUMBER(FIND("SM",'Základní údaje a obsah spisu'!$B$1)),E16,IF(ISNUMBER(FIND("ZP",'Základní údaje a obsah spisu'!$B$1)),F16,IF(ISNUMBER(FIND("ST",'Základní údaje a obsah spisu'!$B$1)),G16,IF(ISNUMBER(FIND("RI",'Základní údaje a obsah spisu'!$B$1)),H16,I16)))))))</f>
        <v>0</v>
      </c>
    </row>
    <row r="17" spans="1:1" x14ac:dyDescent="0.25">
      <c r="A17">
        <f>IF(ISNUMBER(FIND("KI",'Základní údaje a obsah spisu'!$B$1)),B17,IF(ISNUMBER(FIND("PS",'Základní údaje a obsah spisu'!$B$1)),C17,IF(ISNUMBER(FIND("SU",'Základní údaje a obsah spisu'!$B$1)),D17,IF(ISNUMBER(FIND("SM",'Základní údaje a obsah spisu'!$B$1)),E17,IF(ISNUMBER(FIND("ZP",'Základní údaje a obsah spisu'!$B$1)),F17,IF(ISNUMBER(FIND("ST",'Základní údaje a obsah spisu'!$B$1)),G17,IF(ISNUMBER(FIND("RI",'Základní údaje a obsah spisu'!$B$1)),H17,I17)))))))</f>
        <v>0</v>
      </c>
    </row>
    <row r="18" spans="1:1" x14ac:dyDescent="0.25">
      <c r="A18">
        <f>IF(ISNUMBER(FIND("KI",'Základní údaje a obsah spisu'!$B$1)),B18,IF(ISNUMBER(FIND("PS",'Základní údaje a obsah spisu'!$B$1)),C18,IF(ISNUMBER(FIND("SU",'Základní údaje a obsah spisu'!$B$1)),D18,IF(ISNUMBER(FIND("SM",'Základní údaje a obsah spisu'!$B$1)),E18,IF(ISNUMBER(FIND("ZP",'Základní údaje a obsah spisu'!$B$1)),F18,IF(ISNUMBER(FIND("ST",'Základní údaje a obsah spisu'!$B$1)),G18,IF(ISNUMBER(FIND("RI",'Základní údaje a obsah spisu'!$B$1)),H18,I18)))))))</f>
        <v>0</v>
      </c>
    </row>
    <row r="19" spans="1:1" x14ac:dyDescent="0.25">
      <c r="A19">
        <f>IF(ISNUMBER(FIND("KI",'Základní údaje a obsah spisu'!$B$1)),B19,IF(ISNUMBER(FIND("PS",'Základní údaje a obsah spisu'!$B$1)),C19,IF(ISNUMBER(FIND("SU",'Základní údaje a obsah spisu'!$B$1)),D19,IF(ISNUMBER(FIND("SM",'Základní údaje a obsah spisu'!$B$1)),E19,IF(ISNUMBER(FIND("ZP",'Základní údaje a obsah spisu'!$B$1)),F19,IF(ISNUMBER(FIND("ST",'Základní údaje a obsah spisu'!$B$1)),G19,IF(ISNUMBER(FIND("RI",'Základní údaje a obsah spisu'!$B$1)),H19,I19)))))))</f>
        <v>0</v>
      </c>
    </row>
    <row r="20" spans="1:1" x14ac:dyDescent="0.25">
      <c r="A20">
        <f>IF(ISNUMBER(FIND("KI",'Základní údaje a obsah spisu'!$B$1)),B20,IF(ISNUMBER(FIND("PS",'Základní údaje a obsah spisu'!$B$1)),C20,IF(ISNUMBER(FIND("SU",'Základní údaje a obsah spisu'!$B$1)),D20,IF(ISNUMBER(FIND("SM",'Základní údaje a obsah spisu'!$B$1)),E20,IF(ISNUMBER(FIND("ZP",'Základní údaje a obsah spisu'!$B$1)),F20,IF(ISNUMBER(FIND("ST",'Základní údaje a obsah spisu'!$B$1)),G20,IF(ISNUMBER(FIND("RI",'Základní údaje a obsah spisu'!$B$1)),H20,I20)))))))</f>
        <v>0</v>
      </c>
    </row>
    <row r="21" spans="1:1" x14ac:dyDescent="0.25">
      <c r="A21">
        <f>IF(ISNUMBER(FIND("KI",'Základní údaje a obsah spisu'!$B$1)),B21,IF(ISNUMBER(FIND("PS",'Základní údaje a obsah spisu'!$B$1)),C21,IF(ISNUMBER(FIND("SU",'Základní údaje a obsah spisu'!$B$1)),D21,IF(ISNUMBER(FIND("SM",'Základní údaje a obsah spisu'!$B$1)),E21,IF(ISNUMBER(FIND("ZP",'Základní údaje a obsah spisu'!$B$1)),F21,IF(ISNUMBER(FIND("ST",'Základní údaje a obsah spisu'!$B$1)),G21,IF(ISNUMBER(FIND("RI",'Základní údaje a obsah spisu'!$B$1)),H21,I21)))))))</f>
        <v>0</v>
      </c>
    </row>
    <row r="22" spans="1:1" x14ac:dyDescent="0.25">
      <c r="A22">
        <f>IF(ISNUMBER(FIND("KI",'Základní údaje a obsah spisu'!$B$1)),B22,IF(ISNUMBER(FIND("PS",'Základní údaje a obsah spisu'!$B$1)),C22,IF(ISNUMBER(FIND("SU",'Základní údaje a obsah spisu'!$B$1)),D22,IF(ISNUMBER(FIND("SM",'Základní údaje a obsah spisu'!$B$1)),E22,IF(ISNUMBER(FIND("ZP",'Základní údaje a obsah spisu'!$B$1)),F22,IF(ISNUMBER(FIND("ST",'Základní údaje a obsah spisu'!$B$1)),G22,IF(ISNUMBER(FIND("RI",'Základní údaje a obsah spisu'!$B$1)),H22,I22)))))))</f>
        <v>0</v>
      </c>
    </row>
    <row r="23" spans="1:1" x14ac:dyDescent="0.25">
      <c r="A23">
        <f>IF(ISNUMBER(FIND("KI",'Základní údaje a obsah spisu'!$B$1)),B23,IF(ISNUMBER(FIND("PS",'Základní údaje a obsah spisu'!$B$1)),C23,IF(ISNUMBER(FIND("SU",'Základní údaje a obsah spisu'!$B$1)),D23,IF(ISNUMBER(FIND("SM",'Základní údaje a obsah spisu'!$B$1)),E23,IF(ISNUMBER(FIND("ZP",'Základní údaje a obsah spisu'!$B$1)),F23,IF(ISNUMBER(FIND("ST",'Základní údaje a obsah spisu'!$B$1)),G23,IF(ISNUMBER(FIND("RI",'Základní údaje a obsah spisu'!$B$1)),H23,I23)))))))</f>
        <v>0</v>
      </c>
    </row>
    <row r="24" spans="1:1" x14ac:dyDescent="0.25">
      <c r="A24">
        <f>IF(ISNUMBER(FIND("KI",'Základní údaje a obsah spisu'!$B$1)),B24,IF(ISNUMBER(FIND("PS",'Základní údaje a obsah spisu'!$B$1)),C24,IF(ISNUMBER(FIND("SU",'Základní údaje a obsah spisu'!$B$1)),D24,IF(ISNUMBER(FIND("SM",'Základní údaje a obsah spisu'!$B$1)),E24,IF(ISNUMBER(FIND("ZP",'Základní údaje a obsah spisu'!$B$1)),F24,IF(ISNUMBER(FIND("ST",'Základní údaje a obsah spisu'!$B$1)),G24,IF(ISNUMBER(FIND("RI",'Základní údaje a obsah spisu'!$B$1)),H24,I24)))))))</f>
        <v>0</v>
      </c>
    </row>
    <row r="25" spans="1:1" x14ac:dyDescent="0.25">
      <c r="A25">
        <f>IF(ISNUMBER(FIND("KI",'Základní údaje a obsah spisu'!$B$1)),B25,IF(ISNUMBER(FIND("PS",'Základní údaje a obsah spisu'!$B$1)),C25,IF(ISNUMBER(FIND("SU",'Základní údaje a obsah spisu'!$B$1)),D25,IF(ISNUMBER(FIND("SM",'Základní údaje a obsah spisu'!$B$1)),E25,IF(ISNUMBER(FIND("ZP",'Základní údaje a obsah spisu'!$B$1)),F25,IF(ISNUMBER(FIND("ST",'Základní údaje a obsah spisu'!$B$1)),G25,IF(ISNUMBER(FIND("RI",'Základní údaje a obsah spisu'!$B$1)),H25,I25)))))))</f>
        <v>0</v>
      </c>
    </row>
    <row r="26" spans="1:1" x14ac:dyDescent="0.25">
      <c r="A26">
        <f>IF(ISNUMBER(FIND("KI",'Základní údaje a obsah spisu'!$B$1)),B26,IF(ISNUMBER(FIND("PS",'Základní údaje a obsah spisu'!$B$1)),C26,IF(ISNUMBER(FIND("SU",'Základní údaje a obsah spisu'!$B$1)),D26,IF(ISNUMBER(FIND("SM",'Základní údaje a obsah spisu'!$B$1)),E26,IF(ISNUMBER(FIND("ZP",'Základní údaje a obsah spisu'!$B$1)),F26,IF(ISNUMBER(FIND("ST",'Základní údaje a obsah spisu'!$B$1)),G26,IF(ISNUMBER(FIND("RI",'Základní údaje a obsah spisu'!$B$1)),H26,I26)))))))</f>
        <v>0</v>
      </c>
    </row>
    <row r="27" spans="1:1" x14ac:dyDescent="0.25">
      <c r="A27">
        <f>IF(ISNUMBER(FIND("KI",'Základní údaje a obsah spisu'!$B$1)),B27,IF(ISNUMBER(FIND("PS",'Základní údaje a obsah spisu'!$B$1)),C27,IF(ISNUMBER(FIND("SU",'Základní údaje a obsah spisu'!$B$1)),D27,IF(ISNUMBER(FIND("SM",'Základní údaje a obsah spisu'!$B$1)),E27,IF(ISNUMBER(FIND("ZP",'Základní údaje a obsah spisu'!$B$1)),F27,IF(ISNUMBER(FIND("ST",'Základní údaje a obsah spisu'!$B$1)),G27,IF(ISNUMBER(FIND("RI",'Základní údaje a obsah spisu'!$B$1)),H27,I27)))))))</f>
        <v>0</v>
      </c>
    </row>
    <row r="28" spans="1:1" x14ac:dyDescent="0.25">
      <c r="A28">
        <f>IF(ISNUMBER(FIND("KI",'Základní údaje a obsah spisu'!$B$1)),B28,IF(ISNUMBER(FIND("PS",'Základní údaje a obsah spisu'!$B$1)),C28,IF(ISNUMBER(FIND("SU",'Základní údaje a obsah spisu'!$B$1)),D28,IF(ISNUMBER(FIND("SM",'Základní údaje a obsah spisu'!$B$1)),E28,IF(ISNUMBER(FIND("ZP",'Základní údaje a obsah spisu'!$B$1)),F28,IF(ISNUMBER(FIND("ST",'Základní údaje a obsah spisu'!$B$1)),G28,IF(ISNUMBER(FIND("RI",'Základní údaje a obsah spisu'!$B$1)),H28,I28)))))))</f>
        <v>0</v>
      </c>
    </row>
    <row r="29" spans="1:1" x14ac:dyDescent="0.25">
      <c r="A29">
        <f>IF(ISNUMBER(FIND("KI",'Základní údaje a obsah spisu'!$B$1)),B29,IF(ISNUMBER(FIND("PS",'Základní údaje a obsah spisu'!$B$1)),C29,IF(ISNUMBER(FIND("SU",'Základní údaje a obsah spisu'!$B$1)),D29,IF(ISNUMBER(FIND("SM",'Základní údaje a obsah spisu'!$B$1)),E29,IF(ISNUMBER(FIND("ZP",'Základní údaje a obsah spisu'!$B$1)),F29,IF(ISNUMBER(FIND("ST",'Základní údaje a obsah spisu'!$B$1)),G29,IF(ISNUMBER(FIND("RI",'Základní údaje a obsah spisu'!$B$1)),H29,I29)))))))</f>
        <v>0</v>
      </c>
    </row>
    <row r="30" spans="1:1" x14ac:dyDescent="0.25">
      <c r="A30">
        <f>IF(ISNUMBER(FIND("KI",'Základní údaje a obsah spisu'!$B$1)),B30,IF(ISNUMBER(FIND("PS",'Základní údaje a obsah spisu'!$B$1)),C30,IF(ISNUMBER(FIND("SU",'Základní údaje a obsah spisu'!$B$1)),D30,IF(ISNUMBER(FIND("SM",'Základní údaje a obsah spisu'!$B$1)),E30,IF(ISNUMBER(FIND("ZP",'Základní údaje a obsah spisu'!$B$1)),F30,IF(ISNUMBER(FIND("ST",'Základní údaje a obsah spisu'!$B$1)),G30,IF(ISNUMBER(FIND("RI",'Základní údaje a obsah spisu'!$B$1)),H30,I30)))))))</f>
        <v>0</v>
      </c>
    </row>
    <row r="31" spans="1:1" x14ac:dyDescent="0.25">
      <c r="A31">
        <f>IF(ISNUMBER(FIND("KI",'Základní údaje a obsah spisu'!$B$1)),B31,IF(ISNUMBER(FIND("PS",'Základní údaje a obsah spisu'!$B$1)),C31,IF(ISNUMBER(FIND("SU",'Základní údaje a obsah spisu'!$B$1)),D31,IF(ISNUMBER(FIND("SM",'Základní údaje a obsah spisu'!$B$1)),E31,IF(ISNUMBER(FIND("ZP",'Základní údaje a obsah spisu'!$B$1)),F31,IF(ISNUMBER(FIND("ST",'Základní údaje a obsah spisu'!$B$1)),G31,IF(ISNUMBER(FIND("RI",'Základní údaje a obsah spisu'!$B$1)),H31,I31)))))))</f>
        <v>0</v>
      </c>
    </row>
    <row r="32" spans="1:1" x14ac:dyDescent="0.25">
      <c r="A32">
        <f>IF(ISNUMBER(FIND("KI",'Základní údaje a obsah spisu'!$B$1)),B32,IF(ISNUMBER(FIND("PS",'Základní údaje a obsah spisu'!$B$1)),C32,IF(ISNUMBER(FIND("SU",'Základní údaje a obsah spisu'!$B$1)),D32,IF(ISNUMBER(FIND("SM",'Základní údaje a obsah spisu'!$B$1)),E32,IF(ISNUMBER(FIND("ZP",'Základní údaje a obsah spisu'!$B$1)),F32,IF(ISNUMBER(FIND("ST",'Základní údaje a obsah spisu'!$B$1)),G32,IF(ISNUMBER(FIND("RI",'Základní údaje a obsah spisu'!$B$1)),H32,I32)))))))</f>
        <v>0</v>
      </c>
    </row>
    <row r="33" spans="1:1" x14ac:dyDescent="0.25">
      <c r="A33">
        <f>IF(ISNUMBER(FIND("KI",'Základní údaje a obsah spisu'!$B$1)),B33,IF(ISNUMBER(FIND("PS",'Základní údaje a obsah spisu'!$B$1)),C33,IF(ISNUMBER(FIND("SU",'Základní údaje a obsah spisu'!$B$1)),D33,IF(ISNUMBER(FIND("SM",'Základní údaje a obsah spisu'!$B$1)),E33,IF(ISNUMBER(FIND("ZP",'Základní údaje a obsah spisu'!$B$1)),F33,IF(ISNUMBER(FIND("ST",'Základní údaje a obsah spisu'!$B$1)),G33,IF(ISNUMBER(FIND("RI",'Základní údaje a obsah spisu'!$B$1)),H33,I33)))))))</f>
        <v>0</v>
      </c>
    </row>
    <row r="34" spans="1:1" x14ac:dyDescent="0.25">
      <c r="A34">
        <f>IF(ISNUMBER(FIND("KI",'Základní údaje a obsah spisu'!$B$1)),B34,IF(ISNUMBER(FIND("PS",'Základní údaje a obsah spisu'!$B$1)),C34,IF(ISNUMBER(FIND("SU",'Základní údaje a obsah spisu'!$B$1)),D34,IF(ISNUMBER(FIND("SM",'Základní údaje a obsah spisu'!$B$1)),E34,IF(ISNUMBER(FIND("ZP",'Základní údaje a obsah spisu'!$B$1)),F34,IF(ISNUMBER(FIND("ST",'Základní údaje a obsah spisu'!$B$1)),G34,IF(ISNUMBER(FIND("RI",'Základní údaje a obsah spisu'!$B$1)),H34,I34)))))))</f>
        <v>0</v>
      </c>
    </row>
    <row r="35" spans="1:1" x14ac:dyDescent="0.25">
      <c r="A35">
        <f>IF(ISNUMBER(FIND("KI",'Základní údaje a obsah spisu'!$B$1)),B35,IF(ISNUMBER(FIND("PS",'Základní údaje a obsah spisu'!$B$1)),C35,IF(ISNUMBER(FIND("SU",'Základní údaje a obsah spisu'!$B$1)),D35,IF(ISNUMBER(FIND("SM",'Základní údaje a obsah spisu'!$B$1)),E35,IF(ISNUMBER(FIND("ZP",'Základní údaje a obsah spisu'!$B$1)),F35,IF(ISNUMBER(FIND("ST",'Základní údaje a obsah spisu'!$B$1)),G35,IF(ISNUMBER(FIND("RI",'Základní údaje a obsah spisu'!$B$1)),H35,I35)))))))</f>
        <v>0</v>
      </c>
    </row>
    <row r="36" spans="1:1" x14ac:dyDescent="0.25">
      <c r="A36">
        <f>IF(ISNUMBER(FIND("KI",'Základní údaje a obsah spisu'!$B$1)),B36,IF(ISNUMBER(FIND("PS",'Základní údaje a obsah spisu'!$B$1)),C36,IF(ISNUMBER(FIND("SU",'Základní údaje a obsah spisu'!$B$1)),D36,IF(ISNUMBER(FIND("SM",'Základní údaje a obsah spisu'!$B$1)),E36,IF(ISNUMBER(FIND("ZP",'Základní údaje a obsah spisu'!$B$1)),F36,IF(ISNUMBER(FIND("ST",'Základní údaje a obsah spisu'!$B$1)),G36,IF(ISNUMBER(FIND("RI",'Základní údaje a obsah spisu'!$B$1)),H36,I36)))))))</f>
        <v>0</v>
      </c>
    </row>
    <row r="37" spans="1:1" x14ac:dyDescent="0.25">
      <c r="A37">
        <f>IF(ISNUMBER(FIND("KI",'Základní údaje a obsah spisu'!$B$1)),B37,IF(ISNUMBER(FIND("PS",'Základní údaje a obsah spisu'!$B$1)),C37,IF(ISNUMBER(FIND("SU",'Základní údaje a obsah spisu'!$B$1)),D37,IF(ISNUMBER(FIND("SM",'Základní údaje a obsah spisu'!$B$1)),E37,IF(ISNUMBER(FIND("ZP",'Základní údaje a obsah spisu'!$B$1)),F37,IF(ISNUMBER(FIND("ST",'Základní údaje a obsah spisu'!$B$1)),G37,IF(ISNUMBER(FIND("RI",'Základní údaje a obsah spisu'!$B$1)),H37,I37)))))))</f>
        <v>0</v>
      </c>
    </row>
    <row r="38" spans="1:1" x14ac:dyDescent="0.25">
      <c r="A38">
        <f>IF(ISNUMBER(FIND("KI",'Základní údaje a obsah spisu'!$B$1)),B38,IF(ISNUMBER(FIND("PS",'Základní údaje a obsah spisu'!$B$1)),C38,IF(ISNUMBER(FIND("SU",'Základní údaje a obsah spisu'!$B$1)),D38,IF(ISNUMBER(FIND("SM",'Základní údaje a obsah spisu'!$B$1)),E38,IF(ISNUMBER(FIND("ZP",'Základní údaje a obsah spisu'!$B$1)),F38,IF(ISNUMBER(FIND("ST",'Základní údaje a obsah spisu'!$B$1)),G38,IF(ISNUMBER(FIND("RI",'Základní údaje a obsah spisu'!$B$1)),H38,I38)))))))</f>
        <v>0</v>
      </c>
    </row>
    <row r="39" spans="1:1" x14ac:dyDescent="0.25">
      <c r="A39">
        <f>IF(ISNUMBER(FIND("KI",'Základní údaje a obsah spisu'!$B$1)),B39,IF(ISNUMBER(FIND("PS",'Základní údaje a obsah spisu'!$B$1)),C39,IF(ISNUMBER(FIND("SU",'Základní údaje a obsah spisu'!$B$1)),D39,IF(ISNUMBER(FIND("SM",'Základní údaje a obsah spisu'!$B$1)),E39,IF(ISNUMBER(FIND("ZP",'Základní údaje a obsah spisu'!$B$1)),F39,IF(ISNUMBER(FIND("ST",'Základní údaje a obsah spisu'!$B$1)),G39,IF(ISNUMBER(FIND("RI",'Základní údaje a obsah spisu'!$B$1)),H39,I39)))))))</f>
        <v>0</v>
      </c>
    </row>
    <row r="40" spans="1:1" x14ac:dyDescent="0.25">
      <c r="A40">
        <f>IF(ISNUMBER(FIND("KI",'Základní údaje a obsah spisu'!$B$1)),B40,IF(ISNUMBER(FIND("PS",'Základní údaje a obsah spisu'!$B$1)),C40,IF(ISNUMBER(FIND("SU",'Základní údaje a obsah spisu'!$B$1)),D40,IF(ISNUMBER(FIND("SM",'Základní údaje a obsah spisu'!$B$1)),E40,IF(ISNUMBER(FIND("ZP",'Základní údaje a obsah spisu'!$B$1)),F40,IF(ISNUMBER(FIND("ST",'Základní údaje a obsah spisu'!$B$1)),G40,IF(ISNUMBER(FIND("RI",'Základní údaje a obsah spisu'!$B$1)),H40,I40)))))))</f>
        <v>0</v>
      </c>
    </row>
    <row r="41" spans="1:1" x14ac:dyDescent="0.25">
      <c r="A41">
        <f>IF(ISNUMBER(FIND("KI",'Základní údaje a obsah spisu'!$B$1)),B41,IF(ISNUMBER(FIND("PS",'Základní údaje a obsah spisu'!$B$1)),C41,IF(ISNUMBER(FIND("SU",'Základní údaje a obsah spisu'!$B$1)),D41,IF(ISNUMBER(FIND("SM",'Základní údaje a obsah spisu'!$B$1)),E41,IF(ISNUMBER(FIND("ZP",'Základní údaje a obsah spisu'!$B$1)),F41,IF(ISNUMBER(FIND("ST",'Základní údaje a obsah spisu'!$B$1)),G41,IF(ISNUMBER(FIND("RI",'Základní údaje a obsah spisu'!$B$1)),H41,I41)))))))</f>
        <v>0</v>
      </c>
    </row>
    <row r="42" spans="1:1" x14ac:dyDescent="0.25">
      <c r="A42">
        <f>IF(ISNUMBER(FIND("KI",'Základní údaje a obsah spisu'!$B$1)),B42,IF(ISNUMBER(FIND("PS",'Základní údaje a obsah spisu'!$B$1)),C42,IF(ISNUMBER(FIND("SU",'Základní údaje a obsah spisu'!$B$1)),D42,IF(ISNUMBER(FIND("SM",'Základní údaje a obsah spisu'!$B$1)),E42,IF(ISNUMBER(FIND("ZP",'Základní údaje a obsah spisu'!$B$1)),F42,IF(ISNUMBER(FIND("ST",'Základní údaje a obsah spisu'!$B$1)),G42,IF(ISNUMBER(FIND("RI",'Základní údaje a obsah spisu'!$B$1)),H42,I42)))))))</f>
        <v>0</v>
      </c>
    </row>
    <row r="43" spans="1:1" x14ac:dyDescent="0.25">
      <c r="A43">
        <f>IF(ISNUMBER(FIND("KI",'Základní údaje a obsah spisu'!$B$1)),B43,IF(ISNUMBER(FIND("PS",'Základní údaje a obsah spisu'!$B$1)),C43,IF(ISNUMBER(FIND("SU",'Základní údaje a obsah spisu'!$B$1)),D43,IF(ISNUMBER(FIND("SM",'Základní údaje a obsah spisu'!$B$1)),E43,IF(ISNUMBER(FIND("ZP",'Základní údaje a obsah spisu'!$B$1)),F43,IF(ISNUMBER(FIND("ST",'Základní údaje a obsah spisu'!$B$1)),G43,IF(ISNUMBER(FIND("RI",'Základní údaje a obsah spisu'!$B$1)),H43,I43)))))))</f>
        <v>0</v>
      </c>
    </row>
    <row r="44" spans="1:1" x14ac:dyDescent="0.25">
      <c r="A44">
        <f>IF(ISNUMBER(FIND("KI",'Základní údaje a obsah spisu'!$B$1)),B44,IF(ISNUMBER(FIND("PS",'Základní údaje a obsah spisu'!$B$1)),C44,IF(ISNUMBER(FIND("SU",'Základní údaje a obsah spisu'!$B$1)),D44,IF(ISNUMBER(FIND("SM",'Základní údaje a obsah spisu'!$B$1)),E44,IF(ISNUMBER(FIND("ZP",'Základní údaje a obsah spisu'!$B$1)),F44,IF(ISNUMBER(FIND("ST",'Základní údaje a obsah spisu'!$B$1)),G44,IF(ISNUMBER(FIND("RI",'Základní údaje a obsah spisu'!$B$1)),H44,I44)))))))</f>
        <v>0</v>
      </c>
    </row>
    <row r="45" spans="1:1" x14ac:dyDescent="0.25">
      <c r="A45">
        <f>IF(ISNUMBER(FIND("KI",'Základní údaje a obsah spisu'!$B$1)),B45,IF(ISNUMBER(FIND("PS",'Základní údaje a obsah spisu'!$B$1)),C45,IF(ISNUMBER(FIND("SU",'Základní údaje a obsah spisu'!$B$1)),D45,IF(ISNUMBER(FIND("SM",'Základní údaje a obsah spisu'!$B$1)),E45,IF(ISNUMBER(FIND("ZP",'Základní údaje a obsah spisu'!$B$1)),F45,IF(ISNUMBER(FIND("ST",'Základní údaje a obsah spisu'!$B$1)),G45,IF(ISNUMBER(FIND("RI",'Základní údaje a obsah spisu'!$B$1)),H45,I45)))))))</f>
        <v>0</v>
      </c>
    </row>
    <row r="46" spans="1:1" x14ac:dyDescent="0.25">
      <c r="A46">
        <f>IF(ISNUMBER(FIND("KI",'Základní údaje a obsah spisu'!$B$1)),B46,IF(ISNUMBER(FIND("PS",'Základní údaje a obsah spisu'!$B$1)),C46,IF(ISNUMBER(FIND("SU",'Základní údaje a obsah spisu'!$B$1)),D46,IF(ISNUMBER(FIND("SM",'Základní údaje a obsah spisu'!$B$1)),E46,IF(ISNUMBER(FIND("ZP",'Základní údaje a obsah spisu'!$B$1)),F46,IF(ISNUMBER(FIND("ST",'Základní údaje a obsah spisu'!$B$1)),G46,IF(ISNUMBER(FIND("RI",'Základní údaje a obsah spisu'!$B$1)),H46,I46)))))))</f>
        <v>0</v>
      </c>
    </row>
    <row r="47" spans="1:1" x14ac:dyDescent="0.25">
      <c r="A47">
        <f>IF(ISNUMBER(FIND("KI",'Základní údaje a obsah spisu'!$B$1)),B47,IF(ISNUMBER(FIND("PS",'Základní údaje a obsah spisu'!$B$1)),C47,IF(ISNUMBER(FIND("SU",'Základní údaje a obsah spisu'!$B$1)),D47,IF(ISNUMBER(FIND("SM",'Základní údaje a obsah spisu'!$B$1)),E47,IF(ISNUMBER(FIND("ZP",'Základní údaje a obsah spisu'!$B$1)),F47,IF(ISNUMBER(FIND("ST",'Základní údaje a obsah spisu'!$B$1)),G47,IF(ISNUMBER(FIND("RI",'Základní údaje a obsah spisu'!$B$1)),H47,I47)))))))</f>
        <v>0</v>
      </c>
    </row>
    <row r="48" spans="1:1" x14ac:dyDescent="0.25">
      <c r="A48">
        <f>IF(ISNUMBER(FIND("KI",'Základní údaje a obsah spisu'!$B$1)),B48,IF(ISNUMBER(FIND("PS",'Základní údaje a obsah spisu'!$B$1)),C48,IF(ISNUMBER(FIND("SU",'Základní údaje a obsah spisu'!$B$1)),D48,IF(ISNUMBER(FIND("SM",'Základní údaje a obsah spisu'!$B$1)),E48,IF(ISNUMBER(FIND("ZP",'Základní údaje a obsah spisu'!$B$1)),F48,IF(ISNUMBER(FIND("ST",'Základní údaje a obsah spisu'!$B$1)),G48,IF(ISNUMBER(FIND("RI",'Základní údaje a obsah spisu'!$B$1)),H48,I48)))))))</f>
        <v>0</v>
      </c>
    </row>
    <row r="49" spans="1:1" x14ac:dyDescent="0.25">
      <c r="A49">
        <f>IF(ISNUMBER(FIND("KI",'Základní údaje a obsah spisu'!$B$1)),B49,IF(ISNUMBER(FIND("PS",'Základní údaje a obsah spisu'!$B$1)),C49,IF(ISNUMBER(FIND("SU",'Základní údaje a obsah spisu'!$B$1)),D49,IF(ISNUMBER(FIND("SM",'Základní údaje a obsah spisu'!$B$1)),E49,IF(ISNUMBER(FIND("ZP",'Základní údaje a obsah spisu'!$B$1)),F49,IF(ISNUMBER(FIND("ST",'Základní údaje a obsah spisu'!$B$1)),G49,IF(ISNUMBER(FIND("RI",'Základní údaje a obsah spisu'!$B$1)),H49,I49)))))))</f>
        <v>0</v>
      </c>
    </row>
    <row r="50" spans="1:1" x14ac:dyDescent="0.25">
      <c r="A50">
        <f>IF(ISNUMBER(FIND("KI",'Základní údaje a obsah spisu'!$B$1)),B50,IF(ISNUMBER(FIND("PS",'Základní údaje a obsah spisu'!$B$1)),C50,IF(ISNUMBER(FIND("SU",'Základní údaje a obsah spisu'!$B$1)),D50,IF(ISNUMBER(FIND("SM",'Základní údaje a obsah spisu'!$B$1)),E50,IF(ISNUMBER(FIND("ZP",'Základní údaje a obsah spisu'!$B$1)),F50,IF(ISNUMBER(FIND("ST",'Základní údaje a obsah spisu'!$B$1)),G50,IF(ISNUMBER(FIND("RI",'Základní údaje a obsah spisu'!$B$1)),H50,I50)))))))</f>
        <v>0</v>
      </c>
    </row>
    <row r="51" spans="1:1" x14ac:dyDescent="0.25">
      <c r="A51">
        <f>IF(ISNUMBER(FIND("KI",'Základní údaje a obsah spisu'!$B$1)),B51,IF(ISNUMBER(FIND("PS",'Základní údaje a obsah spisu'!$B$1)),C51,IF(ISNUMBER(FIND("SU",'Základní údaje a obsah spisu'!$B$1)),D51,IF(ISNUMBER(FIND("SM",'Základní údaje a obsah spisu'!$B$1)),E51,IF(ISNUMBER(FIND("ZP",'Základní údaje a obsah spisu'!$B$1)),F51,IF(ISNUMBER(FIND("ST",'Základní údaje a obsah spisu'!$B$1)),G51,IF(ISNUMBER(FIND("RI",'Základní údaje a obsah spisu'!$B$1)),H51,I51)))))))</f>
        <v>0</v>
      </c>
    </row>
    <row r="52" spans="1:1" x14ac:dyDescent="0.25">
      <c r="A52">
        <f>IF(ISNUMBER(FIND("KI",'Základní údaje a obsah spisu'!$B$1)),B52,IF(ISNUMBER(FIND("PS",'Základní údaje a obsah spisu'!$B$1)),C52,IF(ISNUMBER(FIND("SU",'Základní údaje a obsah spisu'!$B$1)),D52,IF(ISNUMBER(FIND("SM",'Základní údaje a obsah spisu'!$B$1)),E52,IF(ISNUMBER(FIND("ZP",'Základní údaje a obsah spisu'!$B$1)),F52,IF(ISNUMBER(FIND("ST",'Základní údaje a obsah spisu'!$B$1)),G52,IF(ISNUMBER(FIND("RI",'Základní údaje a obsah spisu'!$B$1)),H52,I52)))))))</f>
        <v>0</v>
      </c>
    </row>
    <row r="53" spans="1:1" x14ac:dyDescent="0.25">
      <c r="A53">
        <f>IF(ISNUMBER(FIND("KI",'Základní údaje a obsah spisu'!$B$1)),B53,IF(ISNUMBER(FIND("PS",'Základní údaje a obsah spisu'!$B$1)),C53,IF(ISNUMBER(FIND("SU",'Základní údaje a obsah spisu'!$B$1)),D53,IF(ISNUMBER(FIND("SM",'Základní údaje a obsah spisu'!$B$1)),E53,IF(ISNUMBER(FIND("ZP",'Základní údaje a obsah spisu'!$B$1)),F53,IF(ISNUMBER(FIND("ST",'Základní údaje a obsah spisu'!$B$1)),G53,IF(ISNUMBER(FIND("RI",'Základní údaje a obsah spisu'!$B$1)),H53,I53)))))))</f>
        <v>0</v>
      </c>
    </row>
    <row r="54" spans="1:1" x14ac:dyDescent="0.25">
      <c r="A54">
        <f>IF(ISNUMBER(FIND("KI",'Základní údaje a obsah spisu'!$B$1)),B54,IF(ISNUMBER(FIND("PS",'Základní údaje a obsah spisu'!$B$1)),C54,IF(ISNUMBER(FIND("SU",'Základní údaje a obsah spisu'!$B$1)),D54,IF(ISNUMBER(FIND("SM",'Základní údaje a obsah spisu'!$B$1)),E54,IF(ISNUMBER(FIND("ZP",'Základní údaje a obsah spisu'!$B$1)),F54,IF(ISNUMBER(FIND("ST",'Základní údaje a obsah spisu'!$B$1)),G54,IF(ISNUMBER(FIND("RI",'Základní údaje a obsah spisu'!$B$1)),H54,I54)))))))</f>
        <v>0</v>
      </c>
    </row>
    <row r="55" spans="1:1" x14ac:dyDescent="0.25">
      <c r="A55">
        <f>IF(ISNUMBER(FIND("KI",'Základní údaje a obsah spisu'!$B$1)),B55,IF(ISNUMBER(FIND("PS",'Základní údaje a obsah spisu'!$B$1)),C55,IF(ISNUMBER(FIND("SU",'Základní údaje a obsah spisu'!$B$1)),D55,IF(ISNUMBER(FIND("SM",'Základní údaje a obsah spisu'!$B$1)),E55,IF(ISNUMBER(FIND("ZP",'Základní údaje a obsah spisu'!$B$1)),F55,IF(ISNUMBER(FIND("ST",'Základní údaje a obsah spisu'!$B$1)),G55,IF(ISNUMBER(FIND("RI",'Základní údaje a obsah spisu'!$B$1)),H55,I55)))))))</f>
        <v>0</v>
      </c>
    </row>
    <row r="56" spans="1:1" x14ac:dyDescent="0.25">
      <c r="A56">
        <f>IF(ISNUMBER(FIND("KI",'Základní údaje a obsah spisu'!$B$1)),B56,IF(ISNUMBER(FIND("PS",'Základní údaje a obsah spisu'!$B$1)),C56,IF(ISNUMBER(FIND("SU",'Základní údaje a obsah spisu'!$B$1)),D56,IF(ISNUMBER(FIND("SM",'Základní údaje a obsah spisu'!$B$1)),E56,IF(ISNUMBER(FIND("ZP",'Základní údaje a obsah spisu'!$B$1)),F56,IF(ISNUMBER(FIND("ST",'Základní údaje a obsah spisu'!$B$1)),G56,IF(ISNUMBER(FIND("RI",'Základní údaje a obsah spisu'!$B$1)),H56,I56)))))))</f>
        <v>0</v>
      </c>
    </row>
    <row r="57" spans="1:1" x14ac:dyDescent="0.25">
      <c r="A57">
        <f>IF(ISNUMBER(FIND("KI",'Základní údaje a obsah spisu'!$B$1)),B57,IF(ISNUMBER(FIND("PS",'Základní údaje a obsah spisu'!$B$1)),C57,IF(ISNUMBER(FIND("SU",'Základní údaje a obsah spisu'!$B$1)),D57,IF(ISNUMBER(FIND("SM",'Základní údaje a obsah spisu'!$B$1)),E57,IF(ISNUMBER(FIND("ZP",'Základní údaje a obsah spisu'!$B$1)),F57,IF(ISNUMBER(FIND("ST",'Základní údaje a obsah spisu'!$B$1)),G57,IF(ISNUMBER(FIND("RI",'Základní údaje a obsah spisu'!$B$1)),H57,I57)))))))</f>
        <v>0</v>
      </c>
    </row>
    <row r="58" spans="1:1" x14ac:dyDescent="0.25">
      <c r="A58">
        <f>IF(ISNUMBER(FIND("KI",'Základní údaje a obsah spisu'!$B$1)),B58,IF(ISNUMBER(FIND("PS",'Základní údaje a obsah spisu'!$B$1)),C58,IF(ISNUMBER(FIND("SU",'Základní údaje a obsah spisu'!$B$1)),D58,IF(ISNUMBER(FIND("SM",'Základní údaje a obsah spisu'!$B$1)),E58,IF(ISNUMBER(FIND("ZP",'Základní údaje a obsah spisu'!$B$1)),F58,IF(ISNUMBER(FIND("ST",'Základní údaje a obsah spisu'!$B$1)),G58,IF(ISNUMBER(FIND("RI",'Základní údaje a obsah spisu'!$B$1)),H58,I58)))))))</f>
        <v>0</v>
      </c>
    </row>
    <row r="59" spans="1:1" x14ac:dyDescent="0.25">
      <c r="A59">
        <f>IF(ISNUMBER(FIND("KI",'Základní údaje a obsah spisu'!$B$1)),B59,IF(ISNUMBER(FIND("PS",'Základní údaje a obsah spisu'!$B$1)),C59,IF(ISNUMBER(FIND("SU",'Základní údaje a obsah spisu'!$B$1)),D59,IF(ISNUMBER(FIND("SM",'Základní údaje a obsah spisu'!$B$1)),E59,IF(ISNUMBER(FIND("ZP",'Základní údaje a obsah spisu'!$B$1)),F59,IF(ISNUMBER(FIND("ST",'Základní údaje a obsah spisu'!$B$1)),G59,IF(ISNUMBER(FIND("RI",'Základní údaje a obsah spisu'!$B$1)),H59,I59)))))))</f>
        <v>0</v>
      </c>
    </row>
    <row r="60" spans="1:1" x14ac:dyDescent="0.25">
      <c r="A60">
        <f>IF(ISNUMBER(FIND("KI",'Základní údaje a obsah spisu'!$B$1)),B60,IF(ISNUMBER(FIND("PS",'Základní údaje a obsah spisu'!$B$1)),C60,IF(ISNUMBER(FIND("SU",'Základní údaje a obsah spisu'!$B$1)),D60,IF(ISNUMBER(FIND("SM",'Základní údaje a obsah spisu'!$B$1)),E60,IF(ISNUMBER(FIND("ZP",'Základní údaje a obsah spisu'!$B$1)),F60,IF(ISNUMBER(FIND("ST",'Základní údaje a obsah spisu'!$B$1)),G60,IF(ISNUMBER(FIND("RI",'Základní údaje a obsah spisu'!$B$1)),H60,I60)))))))</f>
        <v>0</v>
      </c>
    </row>
    <row r="61" spans="1:1" x14ac:dyDescent="0.25">
      <c r="A61">
        <f>IF(ISNUMBER(FIND("KI",'Základní údaje a obsah spisu'!$B$1)),B61,IF(ISNUMBER(FIND("PS",'Základní údaje a obsah spisu'!$B$1)),C61,IF(ISNUMBER(FIND("SU",'Základní údaje a obsah spisu'!$B$1)),D61,IF(ISNUMBER(FIND("SM",'Základní údaje a obsah spisu'!$B$1)),E61,IF(ISNUMBER(FIND("ZP",'Základní údaje a obsah spisu'!$B$1)),F61,IF(ISNUMBER(FIND("ST",'Základní údaje a obsah spisu'!$B$1)),G61,IF(ISNUMBER(FIND("RI",'Základní údaje a obsah spisu'!$B$1)),H61,I61)))))))</f>
        <v>0</v>
      </c>
    </row>
    <row r="62" spans="1:1" x14ac:dyDescent="0.25">
      <c r="A62">
        <f>IF(ISNUMBER(FIND("KI",'Základní údaje a obsah spisu'!$B$1)),B62,IF(ISNUMBER(FIND("PS",'Základní údaje a obsah spisu'!$B$1)),C62,IF(ISNUMBER(FIND("SU",'Základní údaje a obsah spisu'!$B$1)),D62,IF(ISNUMBER(FIND("SM",'Základní údaje a obsah spisu'!$B$1)),E62,IF(ISNUMBER(FIND("ZP",'Základní údaje a obsah spisu'!$B$1)),F62,IF(ISNUMBER(FIND("ST",'Základní údaje a obsah spisu'!$B$1)),G62,IF(ISNUMBER(FIND("RI",'Základní údaje a obsah spisu'!$B$1)),H62,I62)))))))</f>
        <v>0</v>
      </c>
    </row>
    <row r="63" spans="1:1" x14ac:dyDescent="0.25">
      <c r="A63">
        <f>IF(ISNUMBER(FIND("KI",'Základní údaje a obsah spisu'!$B$1)),B63,IF(ISNUMBER(FIND("PS",'Základní údaje a obsah spisu'!$B$1)),C63,IF(ISNUMBER(FIND("SU",'Základní údaje a obsah spisu'!$B$1)),D63,IF(ISNUMBER(FIND("SM",'Základní údaje a obsah spisu'!$B$1)),E63,IF(ISNUMBER(FIND("ZP",'Základní údaje a obsah spisu'!$B$1)),F63,IF(ISNUMBER(FIND("ST",'Základní údaje a obsah spisu'!$B$1)),G63,IF(ISNUMBER(FIND("RI",'Základní údaje a obsah spisu'!$B$1)),H63,I63)))))))</f>
        <v>0</v>
      </c>
    </row>
    <row r="64" spans="1:1" x14ac:dyDescent="0.25">
      <c r="A64">
        <f>IF(ISNUMBER(FIND("KI",'Základní údaje a obsah spisu'!$B$1)),B64,IF(ISNUMBER(FIND("PS",'Základní údaje a obsah spisu'!$B$1)),C64,IF(ISNUMBER(FIND("SU",'Základní údaje a obsah spisu'!$B$1)),D64,IF(ISNUMBER(FIND("SM",'Základní údaje a obsah spisu'!$B$1)),E64,IF(ISNUMBER(FIND("ZP",'Základní údaje a obsah spisu'!$B$1)),F64,IF(ISNUMBER(FIND("ST",'Základní údaje a obsah spisu'!$B$1)),G64,IF(ISNUMBER(FIND("RI",'Základní údaje a obsah spisu'!$B$1)),H64,I64)))))))</f>
        <v>0</v>
      </c>
    </row>
    <row r="65" spans="1:1" x14ac:dyDescent="0.25">
      <c r="A65">
        <f>IF(ISNUMBER(FIND("KI",'Základní údaje a obsah spisu'!$B$1)),B65,IF(ISNUMBER(FIND("PS",'Základní údaje a obsah spisu'!$B$1)),C65,IF(ISNUMBER(FIND("SU",'Základní údaje a obsah spisu'!$B$1)),D65,IF(ISNUMBER(FIND("SM",'Základní údaje a obsah spisu'!$B$1)),E65,IF(ISNUMBER(FIND("ZP",'Základní údaje a obsah spisu'!$B$1)),F65,IF(ISNUMBER(FIND("ST",'Základní údaje a obsah spisu'!$B$1)),G65,IF(ISNUMBER(FIND("RI",'Základní údaje a obsah spisu'!$B$1)),H65,I65)))))))</f>
        <v>0</v>
      </c>
    </row>
    <row r="66" spans="1:1" x14ac:dyDescent="0.25">
      <c r="A66">
        <f>IF(ISNUMBER(FIND("KI",'Základní údaje a obsah spisu'!$B$1)),B66,IF(ISNUMBER(FIND("PS",'Základní údaje a obsah spisu'!$B$1)),C66,IF(ISNUMBER(FIND("SU",'Základní údaje a obsah spisu'!$B$1)),D66,IF(ISNUMBER(FIND("SM",'Základní údaje a obsah spisu'!$B$1)),E66,IF(ISNUMBER(FIND("ZP",'Základní údaje a obsah spisu'!$B$1)),F66,IF(ISNUMBER(FIND("ST",'Základní údaje a obsah spisu'!$B$1)),G66,IF(ISNUMBER(FIND("RI",'Základní údaje a obsah spisu'!$B$1)),H66,I66)))))))</f>
        <v>0</v>
      </c>
    </row>
    <row r="67" spans="1:1" x14ac:dyDescent="0.25">
      <c r="A67">
        <f>IF(ISNUMBER(FIND("KI",'Základní údaje a obsah spisu'!$B$1)),B67,IF(ISNUMBER(FIND("PS",'Základní údaje a obsah spisu'!$B$1)),C67,IF(ISNUMBER(FIND("SU",'Základní údaje a obsah spisu'!$B$1)),D67,IF(ISNUMBER(FIND("SM",'Základní údaje a obsah spisu'!$B$1)),E67,IF(ISNUMBER(FIND("ZP",'Základní údaje a obsah spisu'!$B$1)),F67,IF(ISNUMBER(FIND("ST",'Základní údaje a obsah spisu'!$B$1)),G67,IF(ISNUMBER(FIND("RI",'Základní údaje a obsah spisu'!$B$1)),H67,I67)))))))</f>
        <v>0</v>
      </c>
    </row>
    <row r="68" spans="1:1" x14ac:dyDescent="0.25">
      <c r="A68">
        <f>IF(ISNUMBER(FIND("KI",'Základní údaje a obsah spisu'!$B$1)),B68,IF(ISNUMBER(FIND("PS",'Základní údaje a obsah spisu'!$B$1)),C68,IF(ISNUMBER(FIND("SU",'Základní údaje a obsah spisu'!$B$1)),D68,IF(ISNUMBER(FIND("SM",'Základní údaje a obsah spisu'!$B$1)),E68,IF(ISNUMBER(FIND("ZP",'Základní údaje a obsah spisu'!$B$1)),F68,IF(ISNUMBER(FIND("ST",'Základní údaje a obsah spisu'!$B$1)),G68,IF(ISNUMBER(FIND("RI",'Základní údaje a obsah spisu'!$B$1)),H68,I68)))))))</f>
        <v>0</v>
      </c>
    </row>
    <row r="69" spans="1:1" x14ac:dyDescent="0.25">
      <c r="A69">
        <f>IF(ISNUMBER(FIND("KI",'Základní údaje a obsah spisu'!$B$1)),B69,IF(ISNUMBER(FIND("PS",'Základní údaje a obsah spisu'!$B$1)),C69,IF(ISNUMBER(FIND("SU",'Základní údaje a obsah spisu'!$B$1)),D69,IF(ISNUMBER(FIND("SM",'Základní údaje a obsah spisu'!$B$1)),E69,IF(ISNUMBER(FIND("ZP",'Základní údaje a obsah spisu'!$B$1)),F69,IF(ISNUMBER(FIND("ST",'Základní údaje a obsah spisu'!$B$1)),G69,IF(ISNUMBER(FIND("RI",'Základní údaje a obsah spisu'!$B$1)),H69,I69)))))))</f>
        <v>0</v>
      </c>
    </row>
    <row r="70" spans="1:1" x14ac:dyDescent="0.25">
      <c r="A70">
        <f>IF(ISNUMBER(FIND("KI",'Základní údaje a obsah spisu'!$B$1)),B70,IF(ISNUMBER(FIND("PS",'Základní údaje a obsah spisu'!$B$1)),C70,IF(ISNUMBER(FIND("SU",'Základní údaje a obsah spisu'!$B$1)),D70,IF(ISNUMBER(FIND("SM",'Základní údaje a obsah spisu'!$B$1)),E70,IF(ISNUMBER(FIND("ZP",'Základní údaje a obsah spisu'!$B$1)),F70,IF(ISNUMBER(FIND("ST",'Základní údaje a obsah spisu'!$B$1)),G70,IF(ISNUMBER(FIND("RI",'Základní údaje a obsah spisu'!$B$1)),H70,I70)))))))</f>
        <v>0</v>
      </c>
    </row>
    <row r="71" spans="1:1" x14ac:dyDescent="0.25">
      <c r="A71">
        <f>IF(ISNUMBER(FIND("KI",'Základní údaje a obsah spisu'!$B$1)),B71,IF(ISNUMBER(FIND("PS",'Základní údaje a obsah spisu'!$B$1)),C71,IF(ISNUMBER(FIND("SU",'Základní údaje a obsah spisu'!$B$1)),D71,IF(ISNUMBER(FIND("SM",'Základní údaje a obsah spisu'!$B$1)),E71,IF(ISNUMBER(FIND("ZP",'Základní údaje a obsah spisu'!$B$1)),F71,IF(ISNUMBER(FIND("ST",'Základní údaje a obsah spisu'!$B$1)),G71,IF(ISNUMBER(FIND("RI",'Základní údaje a obsah spisu'!$B$1)),H71,I71)))))))</f>
        <v>0</v>
      </c>
    </row>
    <row r="72" spans="1:1" x14ac:dyDescent="0.25">
      <c r="A72">
        <f>IF(ISNUMBER(FIND("KI",'Základní údaje a obsah spisu'!$B$1)),B72,IF(ISNUMBER(FIND("PS",'Základní údaje a obsah spisu'!$B$1)),C72,IF(ISNUMBER(FIND("SU",'Základní údaje a obsah spisu'!$B$1)),D72,IF(ISNUMBER(FIND("SM",'Základní údaje a obsah spisu'!$B$1)),E72,IF(ISNUMBER(FIND("ZP",'Základní údaje a obsah spisu'!$B$1)),F72,IF(ISNUMBER(FIND("ST",'Základní údaje a obsah spisu'!$B$1)),G72,IF(ISNUMBER(FIND("RI",'Základní údaje a obsah spisu'!$B$1)),H72,I72)))))))</f>
        <v>0</v>
      </c>
    </row>
    <row r="73" spans="1:1" x14ac:dyDescent="0.25">
      <c r="A73">
        <f>IF(ISNUMBER(FIND("KI",'Základní údaje a obsah spisu'!$B$1)),B73,IF(ISNUMBER(FIND("PS",'Základní údaje a obsah spisu'!$B$1)),C73,IF(ISNUMBER(FIND("SU",'Základní údaje a obsah spisu'!$B$1)),D73,IF(ISNUMBER(FIND("SM",'Základní údaje a obsah spisu'!$B$1)),E73,IF(ISNUMBER(FIND("ZP",'Základní údaje a obsah spisu'!$B$1)),F73,IF(ISNUMBER(FIND("ST",'Základní údaje a obsah spisu'!$B$1)),G73,IF(ISNUMBER(FIND("RI",'Základní údaje a obsah spisu'!$B$1)),H73,I73)))))))</f>
        <v>0</v>
      </c>
    </row>
    <row r="74" spans="1:1" x14ac:dyDescent="0.25">
      <c r="A74">
        <f>IF(ISNUMBER(FIND("KI",'Základní údaje a obsah spisu'!$B$1)),B74,IF(ISNUMBER(FIND("PS",'Základní údaje a obsah spisu'!$B$1)),C74,IF(ISNUMBER(FIND("SU",'Základní údaje a obsah spisu'!$B$1)),D74,IF(ISNUMBER(FIND("SM",'Základní údaje a obsah spisu'!$B$1)),E74,IF(ISNUMBER(FIND("ZP",'Základní údaje a obsah spisu'!$B$1)),F74,IF(ISNUMBER(FIND("ST",'Základní údaje a obsah spisu'!$B$1)),G74,IF(ISNUMBER(FIND("RI",'Základní údaje a obsah spisu'!$B$1)),H74,I74)))))))</f>
        <v>0</v>
      </c>
    </row>
    <row r="75" spans="1:1" x14ac:dyDescent="0.25">
      <c r="A75">
        <f>IF(ISNUMBER(FIND("KI",'Základní údaje a obsah spisu'!$B$1)),B75,IF(ISNUMBER(FIND("PS",'Základní údaje a obsah spisu'!$B$1)),C75,IF(ISNUMBER(FIND("SU",'Základní údaje a obsah spisu'!$B$1)),D75,IF(ISNUMBER(FIND("SM",'Základní údaje a obsah spisu'!$B$1)),E75,IF(ISNUMBER(FIND("ZP",'Základní údaje a obsah spisu'!$B$1)),F75,IF(ISNUMBER(FIND("ST",'Základní údaje a obsah spisu'!$B$1)),G75,IF(ISNUMBER(FIND("RI",'Základní údaje a obsah spisu'!$B$1)),H75,I75)))))))</f>
        <v>0</v>
      </c>
    </row>
    <row r="76" spans="1:1" x14ac:dyDescent="0.25">
      <c r="A76">
        <f>IF(ISNUMBER(FIND("KI",'Základní údaje a obsah spisu'!$B$1)),B76,IF(ISNUMBER(FIND("PS",'Základní údaje a obsah spisu'!$B$1)),C76,IF(ISNUMBER(FIND("SU",'Základní údaje a obsah spisu'!$B$1)),D76,IF(ISNUMBER(FIND("SM",'Základní údaje a obsah spisu'!$B$1)),E76,IF(ISNUMBER(FIND("ZP",'Základní údaje a obsah spisu'!$B$1)),F76,IF(ISNUMBER(FIND("ST",'Základní údaje a obsah spisu'!$B$1)),G76,IF(ISNUMBER(FIND("RI",'Základní údaje a obsah spisu'!$B$1)),H76,I76)))))))</f>
        <v>0</v>
      </c>
    </row>
    <row r="77" spans="1:1" x14ac:dyDescent="0.25">
      <c r="A77">
        <f>IF(ISNUMBER(FIND("KI",'Základní údaje a obsah spisu'!$B$1)),B77,IF(ISNUMBER(FIND("PS",'Základní údaje a obsah spisu'!$B$1)),C77,IF(ISNUMBER(FIND("SU",'Základní údaje a obsah spisu'!$B$1)),D77,IF(ISNUMBER(FIND("SM",'Základní údaje a obsah spisu'!$B$1)),E77,IF(ISNUMBER(FIND("ZP",'Základní údaje a obsah spisu'!$B$1)),F77,IF(ISNUMBER(FIND("ST",'Základní údaje a obsah spisu'!$B$1)),G77,IF(ISNUMBER(FIND("RI",'Základní údaje a obsah spisu'!$B$1)),H77,I77)))))))</f>
        <v>0</v>
      </c>
    </row>
    <row r="78" spans="1:1" x14ac:dyDescent="0.25">
      <c r="A78">
        <f>IF(ISNUMBER(FIND("KI",'Základní údaje a obsah spisu'!$B$1)),B78,IF(ISNUMBER(FIND("PS",'Základní údaje a obsah spisu'!$B$1)),C78,IF(ISNUMBER(FIND("SU",'Základní údaje a obsah spisu'!$B$1)),D78,IF(ISNUMBER(FIND("SM",'Základní údaje a obsah spisu'!$B$1)),E78,IF(ISNUMBER(FIND("ZP",'Základní údaje a obsah spisu'!$B$1)),F78,IF(ISNUMBER(FIND("ST",'Základní údaje a obsah spisu'!$B$1)),G78,IF(ISNUMBER(FIND("RI",'Základní údaje a obsah spisu'!$B$1)),H78,I78)))))))</f>
        <v>0</v>
      </c>
    </row>
    <row r="79" spans="1:1" x14ac:dyDescent="0.25">
      <c r="A79">
        <f>IF(ISNUMBER(FIND("KI",'Základní údaje a obsah spisu'!$B$1)),B79,IF(ISNUMBER(FIND("PS",'Základní údaje a obsah spisu'!$B$1)),C79,IF(ISNUMBER(FIND("SU",'Základní údaje a obsah spisu'!$B$1)),D79,IF(ISNUMBER(FIND("SM",'Základní údaje a obsah spisu'!$B$1)),E79,IF(ISNUMBER(FIND("ZP",'Základní údaje a obsah spisu'!$B$1)),F79,IF(ISNUMBER(FIND("ST",'Základní údaje a obsah spisu'!$B$1)),G79,IF(ISNUMBER(FIND("RI",'Základní údaje a obsah spisu'!$B$1)),H79,I79)))))))</f>
        <v>0</v>
      </c>
    </row>
    <row r="80" spans="1:1" x14ac:dyDescent="0.25">
      <c r="A80">
        <f>IF(ISNUMBER(FIND("KI",'Základní údaje a obsah spisu'!$B$1)),B80,IF(ISNUMBER(FIND("PS",'Základní údaje a obsah spisu'!$B$1)),C80,IF(ISNUMBER(FIND("SU",'Základní údaje a obsah spisu'!$B$1)),D80,IF(ISNUMBER(FIND("SM",'Základní údaje a obsah spisu'!$B$1)),E80,IF(ISNUMBER(FIND("ZP",'Základní údaje a obsah spisu'!$B$1)),F80,IF(ISNUMBER(FIND("ST",'Základní údaje a obsah spisu'!$B$1)),G80,IF(ISNUMBER(FIND("RI",'Základní údaje a obsah spisu'!$B$1)),H80,I80)))))))</f>
        <v>0</v>
      </c>
    </row>
    <row r="81" spans="1:1" x14ac:dyDescent="0.25">
      <c r="A81">
        <f>IF(ISNUMBER(FIND("KI",'Základní údaje a obsah spisu'!$B$1)),B81,IF(ISNUMBER(FIND("PS",'Základní údaje a obsah spisu'!$B$1)),C81,IF(ISNUMBER(FIND("SU",'Základní údaje a obsah spisu'!$B$1)),D81,IF(ISNUMBER(FIND("SM",'Základní údaje a obsah spisu'!$B$1)),E81,IF(ISNUMBER(FIND("ZP",'Základní údaje a obsah spisu'!$B$1)),F81,IF(ISNUMBER(FIND("ST",'Základní údaje a obsah spisu'!$B$1)),G81,IF(ISNUMBER(FIND("RI",'Základní údaje a obsah spisu'!$B$1)),H81,I81)))))))</f>
        <v>0</v>
      </c>
    </row>
    <row r="82" spans="1:1" x14ac:dyDescent="0.25">
      <c r="A82">
        <f>IF(ISNUMBER(FIND("KI",'Základní údaje a obsah spisu'!$B$1)),B82,IF(ISNUMBER(FIND("PS",'Základní údaje a obsah spisu'!$B$1)),C82,IF(ISNUMBER(FIND("SU",'Základní údaje a obsah spisu'!$B$1)),D82,IF(ISNUMBER(FIND("SM",'Základní údaje a obsah spisu'!$B$1)),E82,IF(ISNUMBER(FIND("ZP",'Základní údaje a obsah spisu'!$B$1)),F82,IF(ISNUMBER(FIND("ST",'Základní údaje a obsah spisu'!$B$1)),G82,IF(ISNUMBER(FIND("RI",'Základní údaje a obsah spisu'!$B$1)),H82,I82)))))))</f>
        <v>0</v>
      </c>
    </row>
    <row r="83" spans="1:1" x14ac:dyDescent="0.25">
      <c r="A83">
        <f>IF(ISNUMBER(FIND("KI",'Základní údaje a obsah spisu'!$B$1)),B83,IF(ISNUMBER(FIND("PS",'Základní údaje a obsah spisu'!$B$1)),C83,IF(ISNUMBER(FIND("SU",'Základní údaje a obsah spisu'!$B$1)),D83,IF(ISNUMBER(FIND("SM",'Základní údaje a obsah spisu'!$B$1)),E83,IF(ISNUMBER(FIND("ZP",'Základní údaje a obsah spisu'!$B$1)),F83,IF(ISNUMBER(FIND("ST",'Základní údaje a obsah spisu'!$B$1)),G83,IF(ISNUMBER(FIND("RI",'Základní údaje a obsah spisu'!$B$1)),H83,I83)))))))</f>
        <v>0</v>
      </c>
    </row>
    <row r="84" spans="1:1" x14ac:dyDescent="0.25">
      <c r="A84">
        <f>IF(ISNUMBER(FIND("KI",'Základní údaje a obsah spisu'!$B$1)),B84,IF(ISNUMBER(FIND("PS",'Základní údaje a obsah spisu'!$B$1)),C84,IF(ISNUMBER(FIND("SU",'Základní údaje a obsah spisu'!$B$1)),D84,IF(ISNUMBER(FIND("SM",'Základní údaje a obsah spisu'!$B$1)),E84,IF(ISNUMBER(FIND("ZP",'Základní údaje a obsah spisu'!$B$1)),F84,IF(ISNUMBER(FIND("ST",'Základní údaje a obsah spisu'!$B$1)),G84,IF(ISNUMBER(FIND("RI",'Základní údaje a obsah spisu'!$B$1)),H84,I84)))))))</f>
        <v>0</v>
      </c>
    </row>
    <row r="85" spans="1:1" x14ac:dyDescent="0.25">
      <c r="A85">
        <f>IF(ISNUMBER(FIND("KI",'Základní údaje a obsah spisu'!$B$1)),B85,IF(ISNUMBER(FIND("PS",'Základní údaje a obsah spisu'!$B$1)),C85,IF(ISNUMBER(FIND("SU",'Základní údaje a obsah spisu'!$B$1)),D85,IF(ISNUMBER(FIND("SM",'Základní údaje a obsah spisu'!$B$1)),E85,IF(ISNUMBER(FIND("ZP",'Základní údaje a obsah spisu'!$B$1)),F85,IF(ISNUMBER(FIND("ST",'Základní údaje a obsah spisu'!$B$1)),G85,IF(ISNUMBER(FIND("RI",'Základní údaje a obsah spisu'!$B$1)),H85,I85)))))))</f>
        <v>0</v>
      </c>
    </row>
    <row r="86" spans="1:1" x14ac:dyDescent="0.25">
      <c r="A86">
        <f>IF(ISNUMBER(FIND("KI",'Základní údaje a obsah spisu'!$B$1)),B86,IF(ISNUMBER(FIND("PS",'Základní údaje a obsah spisu'!$B$1)),C86,IF(ISNUMBER(FIND("SU",'Základní údaje a obsah spisu'!$B$1)),D86,IF(ISNUMBER(FIND("SM",'Základní údaje a obsah spisu'!$B$1)),E86,IF(ISNUMBER(FIND("ZP",'Základní údaje a obsah spisu'!$B$1)),F86,IF(ISNUMBER(FIND("ST",'Základní údaje a obsah spisu'!$B$1)),G86,IF(ISNUMBER(FIND("RI",'Základní údaje a obsah spisu'!$B$1)),H86,I86)))))))</f>
        <v>0</v>
      </c>
    </row>
    <row r="87" spans="1:1" x14ac:dyDescent="0.25">
      <c r="A87">
        <f>IF(ISNUMBER(FIND("KI",'Základní údaje a obsah spisu'!$B$1)),B87,IF(ISNUMBER(FIND("PS",'Základní údaje a obsah spisu'!$B$1)),C87,IF(ISNUMBER(FIND("SU",'Základní údaje a obsah spisu'!$B$1)),D87,IF(ISNUMBER(FIND("SM",'Základní údaje a obsah spisu'!$B$1)),E87,IF(ISNUMBER(FIND("ZP",'Základní údaje a obsah spisu'!$B$1)),F87,IF(ISNUMBER(FIND("ST",'Základní údaje a obsah spisu'!$B$1)),G87,IF(ISNUMBER(FIND("RI",'Základní údaje a obsah spisu'!$B$1)),H87,I87)))))))</f>
        <v>0</v>
      </c>
    </row>
    <row r="88" spans="1:1" x14ac:dyDescent="0.25">
      <c r="A88">
        <f>IF(ISNUMBER(FIND("KI",'Základní údaje a obsah spisu'!$B$1)),B88,IF(ISNUMBER(FIND("PS",'Základní údaje a obsah spisu'!$B$1)),C88,IF(ISNUMBER(FIND("SU",'Základní údaje a obsah spisu'!$B$1)),D88,IF(ISNUMBER(FIND("SM",'Základní údaje a obsah spisu'!$B$1)),E88,IF(ISNUMBER(FIND("ZP",'Základní údaje a obsah spisu'!$B$1)),F88,IF(ISNUMBER(FIND("ST",'Základní údaje a obsah spisu'!$B$1)),G88,IF(ISNUMBER(FIND("RI",'Základní údaje a obsah spisu'!$B$1)),H88,I88)))))))</f>
        <v>0</v>
      </c>
    </row>
    <row r="89" spans="1:1" x14ac:dyDescent="0.25">
      <c r="A89">
        <f>IF(ISNUMBER(FIND("KI",'Základní údaje a obsah spisu'!$B$1)),B89,IF(ISNUMBER(FIND("PS",'Základní údaje a obsah spisu'!$B$1)),C89,IF(ISNUMBER(FIND("SU",'Základní údaje a obsah spisu'!$B$1)),D89,IF(ISNUMBER(FIND("SM",'Základní údaje a obsah spisu'!$B$1)),E89,IF(ISNUMBER(FIND("ZP",'Základní údaje a obsah spisu'!$B$1)),F89,IF(ISNUMBER(FIND("ST",'Základní údaje a obsah spisu'!$B$1)),G89,IF(ISNUMBER(FIND("RI",'Základní údaje a obsah spisu'!$B$1)),H89,I89)))))))</f>
        <v>0</v>
      </c>
    </row>
    <row r="90" spans="1:1" x14ac:dyDescent="0.25">
      <c r="A90">
        <f>IF(ISNUMBER(FIND("KI",'Základní údaje a obsah spisu'!$B$1)),B90,IF(ISNUMBER(FIND("PS",'Základní údaje a obsah spisu'!$B$1)),C90,IF(ISNUMBER(FIND("SU",'Základní údaje a obsah spisu'!$B$1)),D90,IF(ISNUMBER(FIND("SM",'Základní údaje a obsah spisu'!$B$1)),E90,IF(ISNUMBER(FIND("ZP",'Základní údaje a obsah spisu'!$B$1)),F90,IF(ISNUMBER(FIND("ST",'Základní údaje a obsah spisu'!$B$1)),G90,IF(ISNUMBER(FIND("RI",'Základní údaje a obsah spisu'!$B$1)),H90,I90)))))))</f>
        <v>0</v>
      </c>
    </row>
    <row r="91" spans="1:1" x14ac:dyDescent="0.25">
      <c r="A91">
        <f>IF(ISNUMBER(FIND("KI",'Základní údaje a obsah spisu'!$B$1)),B91,IF(ISNUMBER(FIND("PS",'Základní údaje a obsah spisu'!$B$1)),C91,IF(ISNUMBER(FIND("SU",'Základní údaje a obsah spisu'!$B$1)),D91,IF(ISNUMBER(FIND("SM",'Základní údaje a obsah spisu'!$B$1)),E91,IF(ISNUMBER(FIND("ZP",'Základní údaje a obsah spisu'!$B$1)),F91,IF(ISNUMBER(FIND("ST",'Základní údaje a obsah spisu'!$B$1)),G91,IF(ISNUMBER(FIND("RI",'Základní údaje a obsah spisu'!$B$1)),H91,I91)))))))</f>
        <v>0</v>
      </c>
    </row>
    <row r="92" spans="1:1" x14ac:dyDescent="0.25">
      <c r="A92">
        <f>IF(ISNUMBER(FIND("KI",'Základní údaje a obsah spisu'!$B$1)),B92,IF(ISNUMBER(FIND("PS",'Základní údaje a obsah spisu'!$B$1)),C92,IF(ISNUMBER(FIND("SU",'Základní údaje a obsah spisu'!$B$1)),D92,IF(ISNUMBER(FIND("SM",'Základní údaje a obsah spisu'!$B$1)),E92,IF(ISNUMBER(FIND("ZP",'Základní údaje a obsah spisu'!$B$1)),F92,IF(ISNUMBER(FIND("ST",'Základní údaje a obsah spisu'!$B$1)),G92,IF(ISNUMBER(FIND("RI",'Základní údaje a obsah spisu'!$B$1)),H92,I92)))))))</f>
        <v>0</v>
      </c>
    </row>
    <row r="93" spans="1:1" x14ac:dyDescent="0.25">
      <c r="A93">
        <f>IF(ISNUMBER(FIND("KI",'Základní údaje a obsah spisu'!$B$1)),B93,IF(ISNUMBER(FIND("PS",'Základní údaje a obsah spisu'!$B$1)),C93,IF(ISNUMBER(FIND("SU",'Základní údaje a obsah spisu'!$B$1)),D93,IF(ISNUMBER(FIND("SM",'Základní údaje a obsah spisu'!$B$1)),E93,IF(ISNUMBER(FIND("ZP",'Základní údaje a obsah spisu'!$B$1)),F93,IF(ISNUMBER(FIND("ST",'Základní údaje a obsah spisu'!$B$1)),G93,IF(ISNUMBER(FIND("RI",'Základní údaje a obsah spisu'!$B$1)),H93,I93)))))))</f>
        <v>0</v>
      </c>
    </row>
    <row r="94" spans="1:1" x14ac:dyDescent="0.25">
      <c r="A94">
        <f>IF(ISNUMBER(FIND("KI",'Základní údaje a obsah spisu'!$B$1)),B94,IF(ISNUMBER(FIND("PS",'Základní údaje a obsah spisu'!$B$1)),C94,IF(ISNUMBER(FIND("SU",'Základní údaje a obsah spisu'!$B$1)),D94,IF(ISNUMBER(FIND("SM",'Základní údaje a obsah spisu'!$B$1)),E94,IF(ISNUMBER(FIND("ZP",'Základní údaje a obsah spisu'!$B$1)),F94,IF(ISNUMBER(FIND("ST",'Základní údaje a obsah spisu'!$B$1)),G94,IF(ISNUMBER(FIND("RI",'Základní údaje a obsah spisu'!$B$1)),H94,I94)))))))</f>
        <v>0</v>
      </c>
    </row>
    <row r="95" spans="1:1" x14ac:dyDescent="0.25">
      <c r="A95">
        <f>IF(ISNUMBER(FIND("KI",'Základní údaje a obsah spisu'!$B$1)),B95,IF(ISNUMBER(FIND("PS",'Základní údaje a obsah spisu'!$B$1)),C95,IF(ISNUMBER(FIND("SU",'Základní údaje a obsah spisu'!$B$1)),D95,IF(ISNUMBER(FIND("SM",'Základní údaje a obsah spisu'!$B$1)),E95,IF(ISNUMBER(FIND("ZP",'Základní údaje a obsah spisu'!$B$1)),F95,IF(ISNUMBER(FIND("ST",'Základní údaje a obsah spisu'!$B$1)),G95,IF(ISNUMBER(FIND("RI",'Základní údaje a obsah spisu'!$B$1)),H95,I95)))))))</f>
        <v>0</v>
      </c>
    </row>
    <row r="96" spans="1:1" x14ac:dyDescent="0.25">
      <c r="A96">
        <f>IF(ISNUMBER(FIND("KI",'Základní údaje a obsah spisu'!$B$1)),B96,IF(ISNUMBER(FIND("PS",'Základní údaje a obsah spisu'!$B$1)),C96,IF(ISNUMBER(FIND("SU",'Základní údaje a obsah spisu'!$B$1)),D96,IF(ISNUMBER(FIND("SM",'Základní údaje a obsah spisu'!$B$1)),E96,IF(ISNUMBER(FIND("ZP",'Základní údaje a obsah spisu'!$B$1)),F96,IF(ISNUMBER(FIND("ST",'Základní údaje a obsah spisu'!$B$1)),G96,IF(ISNUMBER(FIND("RI",'Základní údaje a obsah spisu'!$B$1)),H96,I96)))))))</f>
        <v>0</v>
      </c>
    </row>
    <row r="97" spans="1:1" x14ac:dyDescent="0.25">
      <c r="A97">
        <f>IF(ISNUMBER(FIND("KI",'Základní údaje a obsah spisu'!$B$1)),B97,IF(ISNUMBER(FIND("PS",'Základní údaje a obsah spisu'!$B$1)),C97,IF(ISNUMBER(FIND("SU",'Základní údaje a obsah spisu'!$B$1)),D97,IF(ISNUMBER(FIND("SM",'Základní údaje a obsah spisu'!$B$1)),E97,IF(ISNUMBER(FIND("ZP",'Základní údaje a obsah spisu'!$B$1)),F97,IF(ISNUMBER(FIND("ST",'Základní údaje a obsah spisu'!$B$1)),G97,IF(ISNUMBER(FIND("RI",'Základní údaje a obsah spisu'!$B$1)),H97,I97)))))))</f>
        <v>0</v>
      </c>
    </row>
    <row r="98" spans="1:1" x14ac:dyDescent="0.25">
      <c r="A98">
        <f>IF(ISNUMBER(FIND("KI",'Základní údaje a obsah spisu'!$B$1)),B98,IF(ISNUMBER(FIND("PS",'Základní údaje a obsah spisu'!$B$1)),C98,IF(ISNUMBER(FIND("SU",'Základní údaje a obsah spisu'!$B$1)),D98,IF(ISNUMBER(FIND("SM",'Základní údaje a obsah spisu'!$B$1)),E98,IF(ISNUMBER(FIND("ZP",'Základní údaje a obsah spisu'!$B$1)),F98,IF(ISNUMBER(FIND("ST",'Základní údaje a obsah spisu'!$B$1)),G98,IF(ISNUMBER(FIND("RI",'Základní údaje a obsah spisu'!$B$1)),H98,I98)))))))</f>
        <v>0</v>
      </c>
    </row>
    <row r="99" spans="1:1" x14ac:dyDescent="0.25">
      <c r="A99">
        <f>IF(ISNUMBER(FIND("KI",'Základní údaje a obsah spisu'!$B$1)),B99,IF(ISNUMBER(FIND("PS",'Základní údaje a obsah spisu'!$B$1)),C99,IF(ISNUMBER(FIND("SU",'Základní údaje a obsah spisu'!$B$1)),D99,IF(ISNUMBER(FIND("SM",'Základní údaje a obsah spisu'!$B$1)),E99,IF(ISNUMBER(FIND("ZP",'Základní údaje a obsah spisu'!$B$1)),F99,IF(ISNUMBER(FIND("ST",'Základní údaje a obsah spisu'!$B$1)),G99,IF(ISNUMBER(FIND("RI",'Základní údaje a obsah spisu'!$B$1)),H99,I99)))))))</f>
        <v>0</v>
      </c>
    </row>
    <row r="100" spans="1:1" x14ac:dyDescent="0.25">
      <c r="A100">
        <f>IF(ISNUMBER(FIND("KI",'Základní údaje a obsah spisu'!$B$1)),B100,IF(ISNUMBER(FIND("PS",'Základní údaje a obsah spisu'!$B$1)),C100,IF(ISNUMBER(FIND("SU",'Základní údaje a obsah spisu'!$B$1)),D100,IF(ISNUMBER(FIND("SM",'Základní údaje a obsah spisu'!$B$1)),E100,IF(ISNUMBER(FIND("ZP",'Základní údaje a obsah spisu'!$B$1)),F100,IF(ISNUMBER(FIND("ST",'Základní údaje a obsah spisu'!$B$1)),G100,IF(ISNUMBER(FIND("RI",'Základní údaje a obsah spisu'!$B$1)),H100,I100)))))))</f>
        <v>0</v>
      </c>
    </row>
    <row r="101" spans="1:1" x14ac:dyDescent="0.25">
      <c r="A101">
        <f>IF(ISNUMBER(FIND("KI",'Základní údaje a obsah spisu'!$B$1)),B101,IF(ISNUMBER(FIND("PS",'Základní údaje a obsah spisu'!$B$1)),C101,IF(ISNUMBER(FIND("SU",'Základní údaje a obsah spisu'!$B$1)),D101,IF(ISNUMBER(FIND("SM",'Základní údaje a obsah spisu'!$B$1)),E101,IF(ISNUMBER(FIND("ZP",'Základní údaje a obsah spisu'!$B$1)),F101,IF(ISNUMBER(FIND("ST",'Základní údaje a obsah spisu'!$B$1)),G101,IF(ISNUMBER(FIND("RI",'Základní údaje a obsah spisu'!$B$1)),H101,I101)))))))</f>
        <v>0</v>
      </c>
    </row>
    <row r="102" spans="1:1" x14ac:dyDescent="0.25">
      <c r="A102">
        <f>IF(ISNUMBER(FIND("KI",'Základní údaje a obsah spisu'!$B$1)),B102,IF(ISNUMBER(FIND("PS",'Základní údaje a obsah spisu'!$B$1)),C102,IF(ISNUMBER(FIND("SU",'Základní údaje a obsah spisu'!$B$1)),D102,IF(ISNUMBER(FIND("SM",'Základní údaje a obsah spisu'!$B$1)),E102,IF(ISNUMBER(FIND("ZP",'Základní údaje a obsah spisu'!$B$1)),F102,IF(ISNUMBER(FIND("ST",'Základní údaje a obsah spisu'!$B$1)),G102,IF(ISNUMBER(FIND("RI",'Základní údaje a obsah spisu'!$B$1)),H102,I102)))))))</f>
        <v>0</v>
      </c>
    </row>
    <row r="103" spans="1:1" x14ac:dyDescent="0.25">
      <c r="A103">
        <f>IF(ISNUMBER(FIND("KI",'Základní údaje a obsah spisu'!$B$1)),B103,IF(ISNUMBER(FIND("PS",'Základní údaje a obsah spisu'!$B$1)),C103,IF(ISNUMBER(FIND("SU",'Základní údaje a obsah spisu'!$B$1)),D103,IF(ISNUMBER(FIND("SM",'Základní údaje a obsah spisu'!$B$1)),E103,IF(ISNUMBER(FIND("ZP",'Základní údaje a obsah spisu'!$B$1)),F103,IF(ISNUMBER(FIND("ST",'Základní údaje a obsah spisu'!$B$1)),G103,IF(ISNUMBER(FIND("RI",'Základní údaje a obsah spisu'!$B$1)),H103,I103)))))))</f>
        <v>0</v>
      </c>
    </row>
    <row r="104" spans="1:1" x14ac:dyDescent="0.25">
      <c r="A104">
        <f>IF(ISNUMBER(FIND("KI",'Základní údaje a obsah spisu'!$B$1)),B104,IF(ISNUMBER(FIND("PS",'Základní údaje a obsah spisu'!$B$1)),C104,IF(ISNUMBER(FIND("SU",'Základní údaje a obsah spisu'!$B$1)),D104,IF(ISNUMBER(FIND("SM",'Základní údaje a obsah spisu'!$B$1)),E104,IF(ISNUMBER(FIND("ZP",'Základní údaje a obsah spisu'!$B$1)),F104,IF(ISNUMBER(FIND("ST",'Základní údaje a obsah spisu'!$B$1)),G104,IF(ISNUMBER(FIND("RI",'Základní údaje a obsah spisu'!$B$1)),H104,I104)))))))</f>
        <v>0</v>
      </c>
    </row>
    <row r="105" spans="1:1" x14ac:dyDescent="0.25">
      <c r="A105">
        <f>IF(ISNUMBER(FIND("KI",'Základní údaje a obsah spisu'!$B$1)),B105,IF(ISNUMBER(FIND("PS",'Základní údaje a obsah spisu'!$B$1)),C105,IF(ISNUMBER(FIND("SU",'Základní údaje a obsah spisu'!$B$1)),D105,IF(ISNUMBER(FIND("SM",'Základní údaje a obsah spisu'!$B$1)),E105,IF(ISNUMBER(FIND("ZP",'Základní údaje a obsah spisu'!$B$1)),F105,IF(ISNUMBER(FIND("ST",'Základní údaje a obsah spisu'!$B$1)),G105,IF(ISNUMBER(FIND("RI",'Základní údaje a obsah spisu'!$B$1)),H105,I105)))))))</f>
        <v>0</v>
      </c>
    </row>
    <row r="106" spans="1:1" x14ac:dyDescent="0.25">
      <c r="A106">
        <f>IF(ISNUMBER(FIND("KI",'Základní údaje a obsah spisu'!$B$1)),B106,IF(ISNUMBER(FIND("PS",'Základní údaje a obsah spisu'!$B$1)),C106,IF(ISNUMBER(FIND("SU",'Základní údaje a obsah spisu'!$B$1)),D106,IF(ISNUMBER(FIND("SM",'Základní údaje a obsah spisu'!$B$1)),E106,IF(ISNUMBER(FIND("ZP",'Základní údaje a obsah spisu'!$B$1)),F106,IF(ISNUMBER(FIND("ST",'Základní údaje a obsah spisu'!$B$1)),G106,IF(ISNUMBER(FIND("RI",'Základní údaje a obsah spisu'!$B$1)),H106,I106)))))))</f>
        <v>0</v>
      </c>
    </row>
    <row r="107" spans="1:1" x14ac:dyDescent="0.25">
      <c r="A107">
        <f>IF(ISNUMBER(FIND("KI",'Základní údaje a obsah spisu'!$B$1)),B107,IF(ISNUMBER(FIND("PS",'Základní údaje a obsah spisu'!$B$1)),C107,IF(ISNUMBER(FIND("SU",'Základní údaje a obsah spisu'!$B$1)),D107,IF(ISNUMBER(FIND("SM",'Základní údaje a obsah spisu'!$B$1)),E107,IF(ISNUMBER(FIND("ZP",'Základní údaje a obsah spisu'!$B$1)),F107,IF(ISNUMBER(FIND("ST",'Základní údaje a obsah spisu'!$B$1)),G107,IF(ISNUMBER(FIND("RI",'Základní údaje a obsah spisu'!$B$1)),H107,I107)))))))</f>
        <v>0</v>
      </c>
    </row>
    <row r="108" spans="1:1" x14ac:dyDescent="0.25">
      <c r="A108">
        <f>IF(ISNUMBER(FIND("KI",'Základní údaje a obsah spisu'!$B$1)),B108,IF(ISNUMBER(FIND("PS",'Základní údaje a obsah spisu'!$B$1)),C108,IF(ISNUMBER(FIND("SU",'Základní údaje a obsah spisu'!$B$1)),D108,IF(ISNUMBER(FIND("SM",'Základní údaje a obsah spisu'!$B$1)),E108,IF(ISNUMBER(FIND("ZP",'Základní údaje a obsah spisu'!$B$1)),F108,IF(ISNUMBER(FIND("ST",'Základní údaje a obsah spisu'!$B$1)),G108,IF(ISNUMBER(FIND("RI",'Základní údaje a obsah spisu'!$B$1)),H108,I108)))))))</f>
        <v>0</v>
      </c>
    </row>
    <row r="109" spans="1:1" x14ac:dyDescent="0.25">
      <c r="A109">
        <f>IF(ISNUMBER(FIND("KI",'Základní údaje a obsah spisu'!$B$1)),B109,IF(ISNUMBER(FIND("PS",'Základní údaje a obsah spisu'!$B$1)),C109,IF(ISNUMBER(FIND("SU",'Základní údaje a obsah spisu'!$B$1)),D109,IF(ISNUMBER(FIND("SM",'Základní údaje a obsah spisu'!$B$1)),E109,IF(ISNUMBER(FIND("ZP",'Základní údaje a obsah spisu'!$B$1)),F109,IF(ISNUMBER(FIND("ST",'Základní údaje a obsah spisu'!$B$1)),G109,IF(ISNUMBER(FIND("RI",'Základní údaje a obsah spisu'!$B$1)),H109,I109)))))))</f>
        <v>0</v>
      </c>
    </row>
    <row r="110" spans="1:1" x14ac:dyDescent="0.25">
      <c r="A110">
        <f>IF(ISNUMBER(FIND("KI",'Základní údaje a obsah spisu'!$B$1)),B110,IF(ISNUMBER(FIND("PS",'Základní údaje a obsah spisu'!$B$1)),C110,IF(ISNUMBER(FIND("SU",'Základní údaje a obsah spisu'!$B$1)),D110,IF(ISNUMBER(FIND("SM",'Základní údaje a obsah spisu'!$B$1)),E110,IF(ISNUMBER(FIND("ZP",'Základní údaje a obsah spisu'!$B$1)),F110,IF(ISNUMBER(FIND("ST",'Základní údaje a obsah spisu'!$B$1)),G110,IF(ISNUMBER(FIND("RI",'Základní údaje a obsah spisu'!$B$1)),H110,I110)))))))</f>
        <v>0</v>
      </c>
    </row>
    <row r="111" spans="1:1" x14ac:dyDescent="0.25">
      <c r="A111">
        <f>IF(ISNUMBER(FIND("KI",'Základní údaje a obsah spisu'!$B$1)),B111,IF(ISNUMBER(FIND("PS",'Základní údaje a obsah spisu'!$B$1)),C111,IF(ISNUMBER(FIND("SU",'Základní údaje a obsah spisu'!$B$1)),D111,IF(ISNUMBER(FIND("SM",'Základní údaje a obsah spisu'!$B$1)),E111,IF(ISNUMBER(FIND("ZP",'Základní údaje a obsah spisu'!$B$1)),F111,IF(ISNUMBER(FIND("ST",'Základní údaje a obsah spisu'!$B$1)),G111,IF(ISNUMBER(FIND("RI",'Základní údaje a obsah spisu'!$B$1)),H111,I111)))))))</f>
        <v>0</v>
      </c>
    </row>
    <row r="112" spans="1:1" x14ac:dyDescent="0.25">
      <c r="A112">
        <f>IF(ISNUMBER(FIND("KI",'Základní údaje a obsah spisu'!$B$1)),B112,IF(ISNUMBER(FIND("PS",'Základní údaje a obsah spisu'!$B$1)),C112,IF(ISNUMBER(FIND("SU",'Základní údaje a obsah spisu'!$B$1)),D112,IF(ISNUMBER(FIND("SM",'Základní údaje a obsah spisu'!$B$1)),E112,IF(ISNUMBER(FIND("ZP",'Základní údaje a obsah spisu'!$B$1)),F112,IF(ISNUMBER(FIND("ST",'Základní údaje a obsah spisu'!$B$1)),G112,IF(ISNUMBER(FIND("RI",'Základní údaje a obsah spisu'!$B$1)),H112,I112)))))))</f>
        <v>0</v>
      </c>
    </row>
    <row r="113" spans="1:1" x14ac:dyDescent="0.25">
      <c r="A113">
        <f>IF(ISNUMBER(FIND("KI",'Základní údaje a obsah spisu'!$B$1)),B113,IF(ISNUMBER(FIND("PS",'Základní údaje a obsah spisu'!$B$1)),C113,IF(ISNUMBER(FIND("SU",'Základní údaje a obsah spisu'!$B$1)),D113,IF(ISNUMBER(FIND("SM",'Základní údaje a obsah spisu'!$B$1)),E113,IF(ISNUMBER(FIND("ZP",'Základní údaje a obsah spisu'!$B$1)),F113,IF(ISNUMBER(FIND("ST",'Základní údaje a obsah spisu'!$B$1)),G113,IF(ISNUMBER(FIND("RI",'Základní údaje a obsah spisu'!$B$1)),H113,I113)))))))</f>
        <v>0</v>
      </c>
    </row>
    <row r="114" spans="1:1" x14ac:dyDescent="0.25">
      <c r="A114">
        <f>IF(ISNUMBER(FIND("KI",'Základní údaje a obsah spisu'!$B$1)),B114,IF(ISNUMBER(FIND("PS",'Základní údaje a obsah spisu'!$B$1)),C114,IF(ISNUMBER(FIND("SU",'Základní údaje a obsah spisu'!$B$1)),D114,IF(ISNUMBER(FIND("SM",'Základní údaje a obsah spisu'!$B$1)),E114,IF(ISNUMBER(FIND("ZP",'Základní údaje a obsah spisu'!$B$1)),F114,IF(ISNUMBER(FIND("ST",'Základní údaje a obsah spisu'!$B$1)),G114,IF(ISNUMBER(FIND("RI",'Základní údaje a obsah spisu'!$B$1)),H114,I114)))))))</f>
        <v>0</v>
      </c>
    </row>
    <row r="115" spans="1:1" x14ac:dyDescent="0.25">
      <c r="A115">
        <f>IF(ISNUMBER(FIND("KI",'Základní údaje a obsah spisu'!$B$1)),B115,IF(ISNUMBER(FIND("PS",'Základní údaje a obsah spisu'!$B$1)),C115,IF(ISNUMBER(FIND("SU",'Základní údaje a obsah spisu'!$B$1)),D115,IF(ISNUMBER(FIND("SM",'Základní údaje a obsah spisu'!$B$1)),E115,IF(ISNUMBER(FIND("ZP",'Základní údaje a obsah spisu'!$B$1)),F115,IF(ISNUMBER(FIND("ST",'Základní údaje a obsah spisu'!$B$1)),G115,IF(ISNUMBER(FIND("RI",'Základní údaje a obsah spisu'!$B$1)),H115,I115)))))))</f>
        <v>0</v>
      </c>
    </row>
    <row r="116" spans="1:1" x14ac:dyDescent="0.25">
      <c r="A116">
        <f>IF(ISNUMBER(FIND("KI",'Základní údaje a obsah spisu'!$B$1)),B116,IF(ISNUMBER(FIND("PS",'Základní údaje a obsah spisu'!$B$1)),C116,IF(ISNUMBER(FIND("SU",'Základní údaje a obsah spisu'!$B$1)),D116,IF(ISNUMBER(FIND("SM",'Základní údaje a obsah spisu'!$B$1)),E116,IF(ISNUMBER(FIND("ZP",'Základní údaje a obsah spisu'!$B$1)),F116,IF(ISNUMBER(FIND("ST",'Základní údaje a obsah spisu'!$B$1)),G116,IF(ISNUMBER(FIND("RI",'Základní údaje a obsah spisu'!$B$1)),H116,I116)))))))</f>
        <v>0</v>
      </c>
    </row>
    <row r="117" spans="1:1" x14ac:dyDescent="0.25">
      <c r="A117">
        <f>IF(ISNUMBER(FIND("KI",'Základní údaje a obsah spisu'!$B$1)),B117,IF(ISNUMBER(FIND("PS",'Základní údaje a obsah spisu'!$B$1)),C117,IF(ISNUMBER(FIND("SU",'Základní údaje a obsah spisu'!$B$1)),D117,IF(ISNUMBER(FIND("SM",'Základní údaje a obsah spisu'!$B$1)),E117,IF(ISNUMBER(FIND("ZP",'Základní údaje a obsah spisu'!$B$1)),F117,IF(ISNUMBER(FIND("ST",'Základní údaje a obsah spisu'!$B$1)),G117,IF(ISNUMBER(FIND("RI",'Základní údaje a obsah spisu'!$B$1)),H117,I117)))))))</f>
        <v>0</v>
      </c>
    </row>
    <row r="118" spans="1:1" x14ac:dyDescent="0.25">
      <c r="A118">
        <f>IF(ISNUMBER(FIND("KI",'Základní údaje a obsah spisu'!$B$1)),B118,IF(ISNUMBER(FIND("PS",'Základní údaje a obsah spisu'!$B$1)),C118,IF(ISNUMBER(FIND("SU",'Základní údaje a obsah spisu'!$B$1)),D118,IF(ISNUMBER(FIND("SM",'Základní údaje a obsah spisu'!$B$1)),E118,IF(ISNUMBER(FIND("ZP",'Základní údaje a obsah spisu'!$B$1)),F118,IF(ISNUMBER(FIND("ST",'Základní údaje a obsah spisu'!$B$1)),G118,IF(ISNUMBER(FIND("RI",'Základní údaje a obsah spisu'!$B$1)),H118,I118)))))))</f>
        <v>0</v>
      </c>
    </row>
    <row r="119" spans="1:1" x14ac:dyDescent="0.25">
      <c r="A119">
        <f>IF(ISNUMBER(FIND("KI",'Základní údaje a obsah spisu'!$B$1)),B119,IF(ISNUMBER(FIND("PS",'Základní údaje a obsah spisu'!$B$1)),C119,IF(ISNUMBER(FIND("SU",'Základní údaje a obsah spisu'!$B$1)),D119,IF(ISNUMBER(FIND("SM",'Základní údaje a obsah spisu'!$B$1)),E119,IF(ISNUMBER(FIND("ZP",'Základní údaje a obsah spisu'!$B$1)),F119,IF(ISNUMBER(FIND("ST",'Základní údaje a obsah spisu'!$B$1)),G119,IF(ISNUMBER(FIND("RI",'Základní údaje a obsah spisu'!$B$1)),H119,I119)))))))</f>
        <v>0</v>
      </c>
    </row>
    <row r="120" spans="1:1" x14ac:dyDescent="0.25">
      <c r="A120">
        <f>IF(ISNUMBER(FIND("KI",'Základní údaje a obsah spisu'!$B$1)),B120,IF(ISNUMBER(FIND("PS",'Základní údaje a obsah spisu'!$B$1)),C120,IF(ISNUMBER(FIND("SU",'Základní údaje a obsah spisu'!$B$1)),D120,IF(ISNUMBER(FIND("SM",'Základní údaje a obsah spisu'!$B$1)),E120,IF(ISNUMBER(FIND("ZP",'Základní údaje a obsah spisu'!$B$1)),F120,IF(ISNUMBER(FIND("ST",'Základní údaje a obsah spisu'!$B$1)),G120,IF(ISNUMBER(FIND("RI",'Základní údaje a obsah spisu'!$B$1)),H120,I120)))))))</f>
        <v>0</v>
      </c>
    </row>
    <row r="121" spans="1:1" x14ac:dyDescent="0.25">
      <c r="A121">
        <f>IF(ISNUMBER(FIND("KI",'Základní údaje a obsah spisu'!$B$1)),B121,IF(ISNUMBER(FIND("PS",'Základní údaje a obsah spisu'!$B$1)),C121,IF(ISNUMBER(FIND("SU",'Základní údaje a obsah spisu'!$B$1)),D121,IF(ISNUMBER(FIND("SM",'Základní údaje a obsah spisu'!$B$1)),E121,IF(ISNUMBER(FIND("ZP",'Základní údaje a obsah spisu'!$B$1)),F121,IF(ISNUMBER(FIND("ST",'Základní údaje a obsah spisu'!$B$1)),G121,IF(ISNUMBER(FIND("RI",'Základní údaje a obsah spisu'!$B$1)),H121,I121)))))))</f>
        <v>0</v>
      </c>
    </row>
    <row r="122" spans="1:1" x14ac:dyDescent="0.25">
      <c r="A122">
        <f>IF(ISNUMBER(FIND("KI",'Základní údaje a obsah spisu'!$B$1)),B122,IF(ISNUMBER(FIND("PS",'Základní údaje a obsah spisu'!$B$1)),C122,IF(ISNUMBER(FIND("SU",'Základní údaje a obsah spisu'!$B$1)),D122,IF(ISNUMBER(FIND("SM",'Základní údaje a obsah spisu'!$B$1)),E122,IF(ISNUMBER(FIND("ZP",'Základní údaje a obsah spisu'!$B$1)),F122,IF(ISNUMBER(FIND("ST",'Základní údaje a obsah spisu'!$B$1)),G122,IF(ISNUMBER(FIND("RI",'Základní údaje a obsah spisu'!$B$1)),H122,I122)))))))</f>
        <v>0</v>
      </c>
    </row>
    <row r="123" spans="1:1" x14ac:dyDescent="0.25">
      <c r="A123">
        <f>IF(ISNUMBER(FIND("KI",'Základní údaje a obsah spisu'!$B$1)),B123,IF(ISNUMBER(FIND("PS",'Základní údaje a obsah spisu'!$B$1)),C123,IF(ISNUMBER(FIND("SU",'Základní údaje a obsah spisu'!$B$1)),D123,IF(ISNUMBER(FIND("SM",'Základní údaje a obsah spisu'!$B$1)),E123,IF(ISNUMBER(FIND("ZP",'Základní údaje a obsah spisu'!$B$1)),F123,IF(ISNUMBER(FIND("ST",'Základní údaje a obsah spisu'!$B$1)),G123,IF(ISNUMBER(FIND("RI",'Základní údaje a obsah spisu'!$B$1)),H123,I123)))))))</f>
        <v>0</v>
      </c>
    </row>
    <row r="124" spans="1:1" x14ac:dyDescent="0.25">
      <c r="A124">
        <f>IF(ISNUMBER(FIND("KI",'Základní údaje a obsah spisu'!$B$1)),B124,IF(ISNUMBER(FIND("PS",'Základní údaje a obsah spisu'!$B$1)),C124,IF(ISNUMBER(FIND("SU",'Základní údaje a obsah spisu'!$B$1)),D124,IF(ISNUMBER(FIND("SM",'Základní údaje a obsah spisu'!$B$1)),E124,IF(ISNUMBER(FIND("ZP",'Základní údaje a obsah spisu'!$B$1)),F124,IF(ISNUMBER(FIND("ST",'Základní údaje a obsah spisu'!$B$1)),G124,IF(ISNUMBER(FIND("RI",'Základní údaje a obsah spisu'!$B$1)),H124,I124)))))))</f>
        <v>0</v>
      </c>
    </row>
    <row r="125" spans="1:1" x14ac:dyDescent="0.25">
      <c r="A125">
        <f>IF(ISNUMBER(FIND("KI",'Základní údaje a obsah spisu'!$B$1)),B125,IF(ISNUMBER(FIND("PS",'Základní údaje a obsah spisu'!$B$1)),C125,IF(ISNUMBER(FIND("SU",'Základní údaje a obsah spisu'!$B$1)),D125,IF(ISNUMBER(FIND("SM",'Základní údaje a obsah spisu'!$B$1)),E125,IF(ISNUMBER(FIND("ZP",'Základní údaje a obsah spisu'!$B$1)),F125,IF(ISNUMBER(FIND("ST",'Základní údaje a obsah spisu'!$B$1)),G125,IF(ISNUMBER(FIND("RI",'Základní údaje a obsah spisu'!$B$1)),H125,I125)))))))</f>
        <v>0</v>
      </c>
    </row>
    <row r="126" spans="1:1" x14ac:dyDescent="0.25">
      <c r="A126">
        <f>IF(ISNUMBER(FIND("KI",'Základní údaje a obsah spisu'!$B$1)),B126,IF(ISNUMBER(FIND("PS",'Základní údaje a obsah spisu'!$B$1)),C126,IF(ISNUMBER(FIND("SU",'Základní údaje a obsah spisu'!$B$1)),D126,IF(ISNUMBER(FIND("SM",'Základní údaje a obsah spisu'!$B$1)),E126,IF(ISNUMBER(FIND("ZP",'Základní údaje a obsah spisu'!$B$1)),F126,IF(ISNUMBER(FIND("ST",'Základní údaje a obsah spisu'!$B$1)),G126,IF(ISNUMBER(FIND("RI",'Základní údaje a obsah spisu'!$B$1)),H126,I126)))))))</f>
        <v>0</v>
      </c>
    </row>
    <row r="127" spans="1:1" x14ac:dyDescent="0.25">
      <c r="A127">
        <f>IF(ISNUMBER(FIND("KI",'Základní údaje a obsah spisu'!$B$1)),B127,IF(ISNUMBER(FIND("PS",'Základní údaje a obsah spisu'!$B$1)),C127,IF(ISNUMBER(FIND("SU",'Základní údaje a obsah spisu'!$B$1)),D127,IF(ISNUMBER(FIND("SM",'Základní údaje a obsah spisu'!$B$1)),E127,IF(ISNUMBER(FIND("ZP",'Základní údaje a obsah spisu'!$B$1)),F127,IF(ISNUMBER(FIND("ST",'Základní údaje a obsah spisu'!$B$1)),G127,IF(ISNUMBER(FIND("RI",'Základní údaje a obsah spisu'!$B$1)),H127,I127)))))))</f>
        <v>0</v>
      </c>
    </row>
    <row r="128" spans="1:1" x14ac:dyDescent="0.25">
      <c r="A128">
        <f>IF(ISNUMBER(FIND("KI",'Základní údaje a obsah spisu'!$B$1)),B128,IF(ISNUMBER(FIND("PS",'Základní údaje a obsah spisu'!$B$1)),C128,IF(ISNUMBER(FIND("SU",'Základní údaje a obsah spisu'!$B$1)),D128,IF(ISNUMBER(FIND("SM",'Základní údaje a obsah spisu'!$B$1)),E128,IF(ISNUMBER(FIND("ZP",'Základní údaje a obsah spisu'!$B$1)),F128,IF(ISNUMBER(FIND("ST",'Základní údaje a obsah spisu'!$B$1)),G128,IF(ISNUMBER(FIND("RI",'Základní údaje a obsah spisu'!$B$1)),H128,I128)))))))</f>
        <v>0</v>
      </c>
    </row>
    <row r="129" spans="1:1" x14ac:dyDescent="0.25">
      <c r="A129">
        <f>IF(ISNUMBER(FIND("KI",'Základní údaje a obsah spisu'!$B$1)),B129,IF(ISNUMBER(FIND("PS",'Základní údaje a obsah spisu'!$B$1)),C129,IF(ISNUMBER(FIND("SU",'Základní údaje a obsah spisu'!$B$1)),D129,IF(ISNUMBER(FIND("SM",'Základní údaje a obsah spisu'!$B$1)),E129,IF(ISNUMBER(FIND("ZP",'Základní údaje a obsah spisu'!$B$1)),F129,IF(ISNUMBER(FIND("ST",'Základní údaje a obsah spisu'!$B$1)),G129,IF(ISNUMBER(FIND("RI",'Základní údaje a obsah spisu'!$B$1)),H129,I129)))))))</f>
        <v>0</v>
      </c>
    </row>
    <row r="130" spans="1:1" x14ac:dyDescent="0.25">
      <c r="A130">
        <f>IF(ISNUMBER(FIND("KI",'Základní údaje a obsah spisu'!$B$1)),B130,IF(ISNUMBER(FIND("PS",'Základní údaje a obsah spisu'!$B$1)),C130,IF(ISNUMBER(FIND("SU",'Základní údaje a obsah spisu'!$B$1)),D130,IF(ISNUMBER(FIND("SM",'Základní údaje a obsah spisu'!$B$1)),E130,IF(ISNUMBER(FIND("ZP",'Základní údaje a obsah spisu'!$B$1)),F130,IF(ISNUMBER(FIND("ST",'Základní údaje a obsah spisu'!$B$1)),G130,IF(ISNUMBER(FIND("RI",'Základní údaje a obsah spisu'!$B$1)),H130,I130)))))))</f>
        <v>0</v>
      </c>
    </row>
    <row r="131" spans="1:1" x14ac:dyDescent="0.25">
      <c r="A131">
        <f>IF(ISNUMBER(FIND("KI",'Základní údaje a obsah spisu'!$B$1)),B131,IF(ISNUMBER(FIND("PS",'Základní údaje a obsah spisu'!$B$1)),C131,IF(ISNUMBER(FIND("SU",'Základní údaje a obsah spisu'!$B$1)),D131,IF(ISNUMBER(FIND("SM",'Základní údaje a obsah spisu'!$B$1)),E131,IF(ISNUMBER(FIND("ZP",'Základní údaje a obsah spisu'!$B$1)),F131,IF(ISNUMBER(FIND("ST",'Základní údaje a obsah spisu'!$B$1)),G131,IF(ISNUMBER(FIND("RI",'Základní údaje a obsah spisu'!$B$1)),H131,I131)))))))</f>
        <v>0</v>
      </c>
    </row>
    <row r="132" spans="1:1" x14ac:dyDescent="0.25">
      <c r="A132">
        <f>IF(ISNUMBER(FIND("KI",'Základní údaje a obsah spisu'!$B$1)),B132,IF(ISNUMBER(FIND("PS",'Základní údaje a obsah spisu'!$B$1)),C132,IF(ISNUMBER(FIND("SU",'Základní údaje a obsah spisu'!$B$1)),D132,IF(ISNUMBER(FIND("SM",'Základní údaje a obsah spisu'!$B$1)),E132,IF(ISNUMBER(FIND("ZP",'Základní údaje a obsah spisu'!$B$1)),F132,IF(ISNUMBER(FIND("ST",'Základní údaje a obsah spisu'!$B$1)),G132,IF(ISNUMBER(FIND("RI",'Základní údaje a obsah spisu'!$B$1)),H132,I132)))))))</f>
        <v>0</v>
      </c>
    </row>
    <row r="133" spans="1:1" x14ac:dyDescent="0.25">
      <c r="A133">
        <f>IF(ISNUMBER(FIND("KI",'Základní údaje a obsah spisu'!$B$1)),B133,IF(ISNUMBER(FIND("PS",'Základní údaje a obsah spisu'!$B$1)),C133,IF(ISNUMBER(FIND("SU",'Základní údaje a obsah spisu'!$B$1)),D133,IF(ISNUMBER(FIND("SM",'Základní údaje a obsah spisu'!$B$1)),E133,IF(ISNUMBER(FIND("ZP",'Základní údaje a obsah spisu'!$B$1)),F133,IF(ISNUMBER(FIND("ST",'Základní údaje a obsah spisu'!$B$1)),G133,IF(ISNUMBER(FIND("RI",'Základní údaje a obsah spisu'!$B$1)),H133,I133)))))))</f>
        <v>0</v>
      </c>
    </row>
    <row r="134" spans="1:1" x14ac:dyDescent="0.25">
      <c r="A134">
        <f>IF(ISNUMBER(FIND("KI",'Základní údaje a obsah spisu'!$B$1)),B134,IF(ISNUMBER(FIND("PS",'Základní údaje a obsah spisu'!$B$1)),C134,IF(ISNUMBER(FIND("SU",'Základní údaje a obsah spisu'!$B$1)),D134,IF(ISNUMBER(FIND("SM",'Základní údaje a obsah spisu'!$B$1)),E134,IF(ISNUMBER(FIND("ZP",'Základní údaje a obsah spisu'!$B$1)),F134,IF(ISNUMBER(FIND("ST",'Základní údaje a obsah spisu'!$B$1)),G134,IF(ISNUMBER(FIND("RI",'Základní údaje a obsah spisu'!$B$1)),H134,I134)))))))</f>
        <v>0</v>
      </c>
    </row>
    <row r="135" spans="1:1" x14ac:dyDescent="0.25">
      <c r="A135">
        <f>IF(ISNUMBER(FIND("KI",'Základní údaje a obsah spisu'!$B$1)),B135,IF(ISNUMBER(FIND("PS",'Základní údaje a obsah spisu'!$B$1)),C135,IF(ISNUMBER(FIND("SU",'Základní údaje a obsah spisu'!$B$1)),D135,IF(ISNUMBER(FIND("SM",'Základní údaje a obsah spisu'!$B$1)),E135,IF(ISNUMBER(FIND("ZP",'Základní údaje a obsah spisu'!$B$1)),F135,IF(ISNUMBER(FIND("ST",'Základní údaje a obsah spisu'!$B$1)),G135,IF(ISNUMBER(FIND("RI",'Základní údaje a obsah spisu'!$B$1)),H135,I135)))))))</f>
        <v>0</v>
      </c>
    </row>
    <row r="136" spans="1:1" x14ac:dyDescent="0.25">
      <c r="A136">
        <f>IF(ISNUMBER(FIND("KI",'Základní údaje a obsah spisu'!$B$1)),B136,IF(ISNUMBER(FIND("PS",'Základní údaje a obsah spisu'!$B$1)),C136,IF(ISNUMBER(FIND("SU",'Základní údaje a obsah spisu'!$B$1)),D136,IF(ISNUMBER(FIND("SM",'Základní údaje a obsah spisu'!$B$1)),E136,IF(ISNUMBER(FIND("ZP",'Základní údaje a obsah spisu'!$B$1)),F136,IF(ISNUMBER(FIND("ST",'Základní údaje a obsah spisu'!$B$1)),G136,IF(ISNUMBER(FIND("RI",'Základní údaje a obsah spisu'!$B$1)),H136,I136)))))))</f>
        <v>0</v>
      </c>
    </row>
    <row r="137" spans="1:1" x14ac:dyDescent="0.25">
      <c r="A137">
        <f>IF(ISNUMBER(FIND("KI",'Základní údaje a obsah spisu'!$B$1)),B137,IF(ISNUMBER(FIND("PS",'Základní údaje a obsah spisu'!$B$1)),C137,IF(ISNUMBER(FIND("SU",'Základní údaje a obsah spisu'!$B$1)),D137,IF(ISNUMBER(FIND("SM",'Základní údaje a obsah spisu'!$B$1)),E137,IF(ISNUMBER(FIND("ZP",'Základní údaje a obsah spisu'!$B$1)),F137,IF(ISNUMBER(FIND("ST",'Základní údaje a obsah spisu'!$B$1)),G137,IF(ISNUMBER(FIND("RI",'Základní údaje a obsah spisu'!$B$1)),H137,I137)))))))</f>
        <v>0</v>
      </c>
    </row>
    <row r="138" spans="1:1" x14ac:dyDescent="0.25">
      <c r="A138">
        <f>IF(ISNUMBER(FIND("KI",'Základní údaje a obsah spisu'!$B$1)),B138,IF(ISNUMBER(FIND("PS",'Základní údaje a obsah spisu'!$B$1)),C138,IF(ISNUMBER(FIND("SU",'Základní údaje a obsah spisu'!$B$1)),D138,IF(ISNUMBER(FIND("SM",'Základní údaje a obsah spisu'!$B$1)),E138,IF(ISNUMBER(FIND("ZP",'Základní údaje a obsah spisu'!$B$1)),F138,IF(ISNUMBER(FIND("ST",'Základní údaje a obsah spisu'!$B$1)),G138,IF(ISNUMBER(FIND("RI",'Základní údaje a obsah spisu'!$B$1)),H138,I138)))))))</f>
        <v>0</v>
      </c>
    </row>
    <row r="139" spans="1:1" x14ac:dyDescent="0.25">
      <c r="A139">
        <f>IF(ISNUMBER(FIND("KI",'Základní údaje a obsah spisu'!$B$1)),B139,IF(ISNUMBER(FIND("PS",'Základní údaje a obsah spisu'!$B$1)),C139,IF(ISNUMBER(FIND("SU",'Základní údaje a obsah spisu'!$B$1)),D139,IF(ISNUMBER(FIND("SM",'Základní údaje a obsah spisu'!$B$1)),E139,IF(ISNUMBER(FIND("ZP",'Základní údaje a obsah spisu'!$B$1)),F139,IF(ISNUMBER(FIND("ST",'Základní údaje a obsah spisu'!$B$1)),G139,IF(ISNUMBER(FIND("RI",'Základní údaje a obsah spisu'!$B$1)),H139,I139)))))))</f>
        <v>0</v>
      </c>
    </row>
    <row r="140" spans="1:1" x14ac:dyDescent="0.25">
      <c r="A140">
        <f>IF(ISNUMBER(FIND("KI",'Základní údaje a obsah spisu'!$B$1)),B140,IF(ISNUMBER(FIND("PS",'Základní údaje a obsah spisu'!$B$1)),C140,IF(ISNUMBER(FIND("SU",'Základní údaje a obsah spisu'!$B$1)),D140,IF(ISNUMBER(FIND("SM",'Základní údaje a obsah spisu'!$B$1)),E140,IF(ISNUMBER(FIND("ZP",'Základní údaje a obsah spisu'!$B$1)),F140,IF(ISNUMBER(FIND("ST",'Základní údaje a obsah spisu'!$B$1)),G140,IF(ISNUMBER(FIND("RI",'Základní údaje a obsah spisu'!$B$1)),H140,I140)))))))</f>
        <v>0</v>
      </c>
    </row>
    <row r="141" spans="1:1" x14ac:dyDescent="0.25">
      <c r="A141">
        <f>IF(ISNUMBER(FIND("KI",'Základní údaje a obsah spisu'!$B$1)),B141,IF(ISNUMBER(FIND("PS",'Základní údaje a obsah spisu'!$B$1)),C141,IF(ISNUMBER(FIND("SU",'Základní údaje a obsah spisu'!$B$1)),D141,IF(ISNUMBER(FIND("SM",'Základní údaje a obsah spisu'!$B$1)),E141,IF(ISNUMBER(FIND("ZP",'Základní údaje a obsah spisu'!$B$1)),F141,IF(ISNUMBER(FIND("ST",'Základní údaje a obsah spisu'!$B$1)),G141,IF(ISNUMBER(FIND("RI",'Základní údaje a obsah spisu'!$B$1)),H141,I141)))))))</f>
        <v>0</v>
      </c>
    </row>
    <row r="142" spans="1:1" x14ac:dyDescent="0.25">
      <c r="A142">
        <f>IF(ISNUMBER(FIND("KI",'Základní údaje a obsah spisu'!$B$1)),B142,IF(ISNUMBER(FIND("PS",'Základní údaje a obsah spisu'!$B$1)),C142,IF(ISNUMBER(FIND("SU",'Základní údaje a obsah spisu'!$B$1)),D142,IF(ISNUMBER(FIND("SM",'Základní údaje a obsah spisu'!$B$1)),E142,IF(ISNUMBER(FIND("ZP",'Základní údaje a obsah spisu'!$B$1)),F142,IF(ISNUMBER(FIND("ST",'Základní údaje a obsah spisu'!$B$1)),G142,IF(ISNUMBER(FIND("RI",'Základní údaje a obsah spisu'!$B$1)),H142,I142)))))))</f>
        <v>0</v>
      </c>
    </row>
    <row r="143" spans="1:1" x14ac:dyDescent="0.25">
      <c r="A143">
        <f>IF(ISNUMBER(FIND("KI",'Základní údaje a obsah spisu'!$B$1)),B143,IF(ISNUMBER(FIND("PS",'Základní údaje a obsah spisu'!$B$1)),C143,IF(ISNUMBER(FIND("SU",'Základní údaje a obsah spisu'!$B$1)),D143,IF(ISNUMBER(FIND("SM",'Základní údaje a obsah spisu'!$B$1)),E143,IF(ISNUMBER(FIND("ZP",'Základní údaje a obsah spisu'!$B$1)),F143,IF(ISNUMBER(FIND("ST",'Základní údaje a obsah spisu'!$B$1)),G143,IF(ISNUMBER(FIND("RI",'Základní údaje a obsah spisu'!$B$1)),H143,I143)))))))</f>
        <v>0</v>
      </c>
    </row>
    <row r="144" spans="1:1" x14ac:dyDescent="0.25">
      <c r="A144">
        <f>IF(ISNUMBER(FIND("KI",'Základní údaje a obsah spisu'!$B$1)),B144,IF(ISNUMBER(FIND("PS",'Základní údaje a obsah spisu'!$B$1)),C144,IF(ISNUMBER(FIND("SU",'Základní údaje a obsah spisu'!$B$1)),D144,IF(ISNUMBER(FIND("SM",'Základní údaje a obsah spisu'!$B$1)),E144,IF(ISNUMBER(FIND("ZP",'Základní údaje a obsah spisu'!$B$1)),F144,IF(ISNUMBER(FIND("ST",'Základní údaje a obsah spisu'!$B$1)),G144,IF(ISNUMBER(FIND("RI",'Základní údaje a obsah spisu'!$B$1)),H144,I144)))))))</f>
        <v>0</v>
      </c>
    </row>
    <row r="145" spans="1:1" x14ac:dyDescent="0.25">
      <c r="A145">
        <f>IF(ISNUMBER(FIND("KI",'Základní údaje a obsah spisu'!$B$1)),B145,IF(ISNUMBER(FIND("PS",'Základní údaje a obsah spisu'!$B$1)),C145,IF(ISNUMBER(FIND("SU",'Základní údaje a obsah spisu'!$B$1)),D145,IF(ISNUMBER(FIND("SM",'Základní údaje a obsah spisu'!$B$1)),E145,IF(ISNUMBER(FIND("ZP",'Základní údaje a obsah spisu'!$B$1)),F145,IF(ISNUMBER(FIND("ST",'Základní údaje a obsah spisu'!$B$1)),G145,IF(ISNUMBER(FIND("RI",'Základní údaje a obsah spisu'!$B$1)),H145,I145)))))))</f>
        <v>0</v>
      </c>
    </row>
    <row r="146" spans="1:1" x14ac:dyDescent="0.25">
      <c r="A146">
        <f>IF(ISNUMBER(FIND("KI",'Základní údaje a obsah spisu'!$B$1)),B146,IF(ISNUMBER(FIND("PS",'Základní údaje a obsah spisu'!$B$1)),C146,IF(ISNUMBER(FIND("SU",'Základní údaje a obsah spisu'!$B$1)),D146,IF(ISNUMBER(FIND("SM",'Základní údaje a obsah spisu'!$B$1)),E146,IF(ISNUMBER(FIND("ZP",'Základní údaje a obsah spisu'!$B$1)),F146,IF(ISNUMBER(FIND("ST",'Základní údaje a obsah spisu'!$B$1)),G146,IF(ISNUMBER(FIND("RI",'Základní údaje a obsah spisu'!$B$1)),H146,I146)))))))</f>
        <v>0</v>
      </c>
    </row>
    <row r="147" spans="1:1" x14ac:dyDescent="0.25">
      <c r="A147">
        <f>IF(ISNUMBER(FIND("KI",'Základní údaje a obsah spisu'!$B$1)),B147,IF(ISNUMBER(FIND("PS",'Základní údaje a obsah spisu'!$B$1)),C147,IF(ISNUMBER(FIND("SU",'Základní údaje a obsah spisu'!$B$1)),D147,IF(ISNUMBER(FIND("SM",'Základní údaje a obsah spisu'!$B$1)),E147,IF(ISNUMBER(FIND("ZP",'Základní údaje a obsah spisu'!$B$1)),F147,IF(ISNUMBER(FIND("ST",'Základní údaje a obsah spisu'!$B$1)),G147,IF(ISNUMBER(FIND("RI",'Základní údaje a obsah spisu'!$B$1)),H147,I147)))))))</f>
        <v>0</v>
      </c>
    </row>
    <row r="148" spans="1:1" x14ac:dyDescent="0.25">
      <c r="A148">
        <f>IF(ISNUMBER(FIND("KI",'Základní údaje a obsah spisu'!$B$1)),B148,IF(ISNUMBER(FIND("PS",'Základní údaje a obsah spisu'!$B$1)),C148,IF(ISNUMBER(FIND("SU",'Základní údaje a obsah spisu'!$B$1)),D148,IF(ISNUMBER(FIND("SM",'Základní údaje a obsah spisu'!$B$1)),E148,IF(ISNUMBER(FIND("ZP",'Základní údaje a obsah spisu'!$B$1)),F148,IF(ISNUMBER(FIND("ST",'Základní údaje a obsah spisu'!$B$1)),G148,IF(ISNUMBER(FIND("RI",'Základní údaje a obsah spisu'!$B$1)),H148,I148)))))))</f>
        <v>0</v>
      </c>
    </row>
    <row r="149" spans="1:1" x14ac:dyDescent="0.25">
      <c r="A149">
        <f>IF(ISNUMBER(FIND("KI",'Základní údaje a obsah spisu'!$B$1)),B149,IF(ISNUMBER(FIND("PS",'Základní údaje a obsah spisu'!$B$1)),C149,IF(ISNUMBER(FIND("SU",'Základní údaje a obsah spisu'!$B$1)),D149,IF(ISNUMBER(FIND("SM",'Základní údaje a obsah spisu'!$B$1)),E149,IF(ISNUMBER(FIND("ZP",'Základní údaje a obsah spisu'!$B$1)),F149,IF(ISNUMBER(FIND("ST",'Základní údaje a obsah spisu'!$B$1)),G149,IF(ISNUMBER(FIND("RI",'Základní údaje a obsah spisu'!$B$1)),H149,I149)))))))</f>
        <v>0</v>
      </c>
    </row>
    <row r="150" spans="1:1" x14ac:dyDescent="0.25">
      <c r="A150">
        <f>IF(ISNUMBER(FIND("KI",'Základní údaje a obsah spisu'!$B$1)),B150,IF(ISNUMBER(FIND("PS",'Základní údaje a obsah spisu'!$B$1)),C150,IF(ISNUMBER(FIND("SU",'Základní údaje a obsah spisu'!$B$1)),D150,IF(ISNUMBER(FIND("SM",'Základní údaje a obsah spisu'!$B$1)),E150,IF(ISNUMBER(FIND("ZP",'Základní údaje a obsah spisu'!$B$1)),F150,IF(ISNUMBER(FIND("ST",'Základní údaje a obsah spisu'!$B$1)),G150,IF(ISNUMBER(FIND("RI",'Základní údaje a obsah spisu'!$B$1)),H150,I150)))))))</f>
        <v>0</v>
      </c>
    </row>
    <row r="151" spans="1:1" x14ac:dyDescent="0.25">
      <c r="A151">
        <f>IF(ISNUMBER(FIND("KI",'Základní údaje a obsah spisu'!$B$1)),B151,IF(ISNUMBER(FIND("PS",'Základní údaje a obsah spisu'!$B$1)),C151,IF(ISNUMBER(FIND("SU",'Základní údaje a obsah spisu'!$B$1)),D151,IF(ISNUMBER(FIND("SM",'Základní údaje a obsah spisu'!$B$1)),E151,IF(ISNUMBER(FIND("ZP",'Základní údaje a obsah spisu'!$B$1)),F151,IF(ISNUMBER(FIND("ST",'Základní údaje a obsah spisu'!$B$1)),G151,IF(ISNUMBER(FIND("RI",'Základní údaje a obsah spisu'!$B$1)),H151,I151)))))))</f>
        <v>0</v>
      </c>
    </row>
    <row r="152" spans="1:1" x14ac:dyDescent="0.25">
      <c r="A152">
        <f>IF(ISNUMBER(FIND("KI",'Základní údaje a obsah spisu'!$B$1)),B152,IF(ISNUMBER(FIND("PS",'Základní údaje a obsah spisu'!$B$1)),C152,IF(ISNUMBER(FIND("SU",'Základní údaje a obsah spisu'!$B$1)),D152,IF(ISNUMBER(FIND("SM",'Základní údaje a obsah spisu'!$B$1)),E152,IF(ISNUMBER(FIND("ZP",'Základní údaje a obsah spisu'!$B$1)),F152,IF(ISNUMBER(FIND("ST",'Základní údaje a obsah spisu'!$B$1)),G152,IF(ISNUMBER(FIND("RI",'Základní údaje a obsah spisu'!$B$1)),H152,I152)))))))</f>
        <v>0</v>
      </c>
    </row>
    <row r="153" spans="1:1" x14ac:dyDescent="0.25">
      <c r="A153">
        <f>IF(ISNUMBER(FIND("KI",'Základní údaje a obsah spisu'!$B$1)),B153,IF(ISNUMBER(FIND("PS",'Základní údaje a obsah spisu'!$B$1)),C153,IF(ISNUMBER(FIND("SU",'Základní údaje a obsah spisu'!$B$1)),D153,IF(ISNUMBER(FIND("SM",'Základní údaje a obsah spisu'!$B$1)),E153,IF(ISNUMBER(FIND("ZP",'Základní údaje a obsah spisu'!$B$1)),F153,IF(ISNUMBER(FIND("ST",'Základní údaje a obsah spisu'!$B$1)),G153,IF(ISNUMBER(FIND("RI",'Základní údaje a obsah spisu'!$B$1)),H153,I153)))))))</f>
        <v>0</v>
      </c>
    </row>
    <row r="154" spans="1:1" x14ac:dyDescent="0.25">
      <c r="A154">
        <f>IF(ISNUMBER(FIND("KI",'Základní údaje a obsah spisu'!$B$1)),B154,IF(ISNUMBER(FIND("PS",'Základní údaje a obsah spisu'!$B$1)),C154,IF(ISNUMBER(FIND("SU",'Základní údaje a obsah spisu'!$B$1)),D154,IF(ISNUMBER(FIND("SM",'Základní údaje a obsah spisu'!$B$1)),E154,IF(ISNUMBER(FIND("ZP",'Základní údaje a obsah spisu'!$B$1)),F154,IF(ISNUMBER(FIND("ST",'Základní údaje a obsah spisu'!$B$1)),G154,IF(ISNUMBER(FIND("RI",'Základní údaje a obsah spisu'!$B$1)),H154,I154)))))))</f>
        <v>0</v>
      </c>
    </row>
    <row r="155" spans="1:1" x14ac:dyDescent="0.25">
      <c r="A155">
        <f>IF(ISNUMBER(FIND("KI",'Základní údaje a obsah spisu'!$B$1)),B155,IF(ISNUMBER(FIND("PS",'Základní údaje a obsah spisu'!$B$1)),C155,IF(ISNUMBER(FIND("SU",'Základní údaje a obsah spisu'!$B$1)),D155,IF(ISNUMBER(FIND("SM",'Základní údaje a obsah spisu'!$B$1)),E155,IF(ISNUMBER(FIND("ZP",'Základní údaje a obsah spisu'!$B$1)),F155,IF(ISNUMBER(FIND("ST",'Základní údaje a obsah spisu'!$B$1)),G155,IF(ISNUMBER(FIND("RI",'Základní údaje a obsah spisu'!$B$1)),H155,I155)))))))</f>
        <v>0</v>
      </c>
    </row>
    <row r="156" spans="1:1" x14ac:dyDescent="0.25">
      <c r="A156">
        <f>IF(ISNUMBER(FIND("KI",'Základní údaje a obsah spisu'!$B$1)),B156,IF(ISNUMBER(FIND("PS",'Základní údaje a obsah spisu'!$B$1)),C156,IF(ISNUMBER(FIND("SU",'Základní údaje a obsah spisu'!$B$1)),D156,IF(ISNUMBER(FIND("SM",'Základní údaje a obsah spisu'!$B$1)),E156,IF(ISNUMBER(FIND("ZP",'Základní údaje a obsah spisu'!$B$1)),F156,IF(ISNUMBER(FIND("ST",'Základní údaje a obsah spisu'!$B$1)),G156,IF(ISNUMBER(FIND("RI",'Základní údaje a obsah spisu'!$B$1)),H156,I156)))))))</f>
        <v>0</v>
      </c>
    </row>
    <row r="157" spans="1:1" x14ac:dyDescent="0.25">
      <c r="A157">
        <f>IF(ISNUMBER(FIND("KI",'Základní údaje a obsah spisu'!$B$1)),B157,IF(ISNUMBER(FIND("PS",'Základní údaje a obsah spisu'!$B$1)),C157,IF(ISNUMBER(FIND("SU",'Základní údaje a obsah spisu'!$B$1)),D157,IF(ISNUMBER(FIND("SM",'Základní údaje a obsah spisu'!$B$1)),E157,IF(ISNUMBER(FIND("ZP",'Základní údaje a obsah spisu'!$B$1)),F157,IF(ISNUMBER(FIND("ST",'Základní údaje a obsah spisu'!$B$1)),G157,IF(ISNUMBER(FIND("RI",'Základní údaje a obsah spisu'!$B$1)),H157,I157)))))))</f>
        <v>0</v>
      </c>
    </row>
    <row r="158" spans="1:1" x14ac:dyDescent="0.25">
      <c r="A158">
        <f>IF(ISNUMBER(FIND("KI",'Základní údaje a obsah spisu'!$B$1)),B158,IF(ISNUMBER(FIND("PS",'Základní údaje a obsah spisu'!$B$1)),C158,IF(ISNUMBER(FIND("SU",'Základní údaje a obsah spisu'!$B$1)),D158,IF(ISNUMBER(FIND("SM",'Základní údaje a obsah spisu'!$B$1)),E158,IF(ISNUMBER(FIND("ZP",'Základní údaje a obsah spisu'!$B$1)),F158,IF(ISNUMBER(FIND("ST",'Základní údaje a obsah spisu'!$B$1)),G158,IF(ISNUMBER(FIND("RI",'Základní údaje a obsah spisu'!$B$1)),H158,I158)))))))</f>
        <v>0</v>
      </c>
    </row>
    <row r="159" spans="1:1" x14ac:dyDescent="0.25">
      <c r="A159">
        <f>IF(ISNUMBER(FIND("KI",'Základní údaje a obsah spisu'!$B$1)),B159,IF(ISNUMBER(FIND("PS",'Základní údaje a obsah spisu'!$B$1)),C159,IF(ISNUMBER(FIND("SU",'Základní údaje a obsah spisu'!$B$1)),D159,IF(ISNUMBER(FIND("SM",'Základní údaje a obsah spisu'!$B$1)),E159,IF(ISNUMBER(FIND("ZP",'Základní údaje a obsah spisu'!$B$1)),F159,IF(ISNUMBER(FIND("ST",'Základní údaje a obsah spisu'!$B$1)),G159,IF(ISNUMBER(FIND("RI",'Základní údaje a obsah spisu'!$B$1)),H159,I159)))))))</f>
        <v>0</v>
      </c>
    </row>
    <row r="160" spans="1:1" x14ac:dyDescent="0.25">
      <c r="A160">
        <f>IF(ISNUMBER(FIND("KI",'Základní údaje a obsah spisu'!$B$1)),B160,IF(ISNUMBER(FIND("PS",'Základní údaje a obsah spisu'!$B$1)),C160,IF(ISNUMBER(FIND("SU",'Základní údaje a obsah spisu'!$B$1)),D160,IF(ISNUMBER(FIND("SM",'Základní údaje a obsah spisu'!$B$1)),E160,IF(ISNUMBER(FIND("ZP",'Základní údaje a obsah spisu'!$B$1)),F160,IF(ISNUMBER(FIND("ST",'Základní údaje a obsah spisu'!$B$1)),G160,IF(ISNUMBER(FIND("RI",'Základní údaje a obsah spisu'!$B$1)),H160,I160)))))))</f>
        <v>0</v>
      </c>
    </row>
    <row r="161" spans="1:1" x14ac:dyDescent="0.25">
      <c r="A161">
        <f>IF(ISNUMBER(FIND("KI",'Základní údaje a obsah spisu'!$B$1)),B161,IF(ISNUMBER(FIND("PS",'Základní údaje a obsah spisu'!$B$1)),C161,IF(ISNUMBER(FIND("SU",'Základní údaje a obsah spisu'!$B$1)),D161,IF(ISNUMBER(FIND("SM",'Základní údaje a obsah spisu'!$B$1)),E161,IF(ISNUMBER(FIND("ZP",'Základní údaje a obsah spisu'!$B$1)),F161,IF(ISNUMBER(FIND("ST",'Základní údaje a obsah spisu'!$B$1)),G161,IF(ISNUMBER(FIND("RI",'Základní údaje a obsah spisu'!$B$1)),H161,I161)))))))</f>
        <v>0</v>
      </c>
    </row>
    <row r="162" spans="1:1" x14ac:dyDescent="0.25">
      <c r="A162">
        <f>IF(ISNUMBER(FIND("KI",'Základní údaje a obsah spisu'!$B$1)),B162,IF(ISNUMBER(FIND("PS",'Základní údaje a obsah spisu'!$B$1)),C162,IF(ISNUMBER(FIND("SU",'Základní údaje a obsah spisu'!$B$1)),D162,IF(ISNUMBER(FIND("SM",'Základní údaje a obsah spisu'!$B$1)),E162,IF(ISNUMBER(FIND("ZP",'Základní údaje a obsah spisu'!$B$1)),F162,IF(ISNUMBER(FIND("ST",'Základní údaje a obsah spisu'!$B$1)),G162,IF(ISNUMBER(FIND("RI",'Základní údaje a obsah spisu'!$B$1)),H162,I162)))))))</f>
        <v>0</v>
      </c>
    </row>
    <row r="163" spans="1:1" x14ac:dyDescent="0.25">
      <c r="A163">
        <f>IF(ISNUMBER(FIND("KI",'Základní údaje a obsah spisu'!$B$1)),B163,IF(ISNUMBER(FIND("PS",'Základní údaje a obsah spisu'!$B$1)),C163,IF(ISNUMBER(FIND("SU",'Základní údaje a obsah spisu'!$B$1)),D163,IF(ISNUMBER(FIND("SM",'Základní údaje a obsah spisu'!$B$1)),E163,IF(ISNUMBER(FIND("ZP",'Základní údaje a obsah spisu'!$B$1)),F163,IF(ISNUMBER(FIND("ST",'Základní údaje a obsah spisu'!$B$1)),G163,IF(ISNUMBER(FIND("RI",'Základní údaje a obsah spisu'!$B$1)),H163,I163)))))))</f>
        <v>0</v>
      </c>
    </row>
    <row r="164" spans="1:1" x14ac:dyDescent="0.25">
      <c r="A164">
        <f>IF(ISNUMBER(FIND("KI",'Základní údaje a obsah spisu'!$B$1)),B164,IF(ISNUMBER(FIND("PS",'Základní údaje a obsah spisu'!$B$1)),C164,IF(ISNUMBER(FIND("SU",'Základní údaje a obsah spisu'!$B$1)),D164,IF(ISNUMBER(FIND("SM",'Základní údaje a obsah spisu'!$B$1)),E164,IF(ISNUMBER(FIND("ZP",'Základní údaje a obsah spisu'!$B$1)),F164,IF(ISNUMBER(FIND("ST",'Základní údaje a obsah spisu'!$B$1)),G164,IF(ISNUMBER(FIND("RI",'Základní údaje a obsah spisu'!$B$1)),H164,I164)))))))</f>
        <v>0</v>
      </c>
    </row>
    <row r="165" spans="1:1" x14ac:dyDescent="0.25">
      <c r="A165">
        <f>IF(ISNUMBER(FIND("KI",'Základní údaje a obsah spisu'!$B$1)),B165,IF(ISNUMBER(FIND("PS",'Základní údaje a obsah spisu'!$B$1)),C165,IF(ISNUMBER(FIND("SU",'Základní údaje a obsah spisu'!$B$1)),D165,IF(ISNUMBER(FIND("SM",'Základní údaje a obsah spisu'!$B$1)),E165,IF(ISNUMBER(FIND("ZP",'Základní údaje a obsah spisu'!$B$1)),F165,IF(ISNUMBER(FIND("ST",'Základní údaje a obsah spisu'!$B$1)),G165,IF(ISNUMBER(FIND("RI",'Základní údaje a obsah spisu'!$B$1)),H165,I165)))))))</f>
        <v>0</v>
      </c>
    </row>
    <row r="166" spans="1:1" x14ac:dyDescent="0.25">
      <c r="A166">
        <f>IF(ISNUMBER(FIND("KI",'Základní údaje a obsah spisu'!$B$1)),B166,IF(ISNUMBER(FIND("PS",'Základní údaje a obsah spisu'!$B$1)),C166,IF(ISNUMBER(FIND("SU",'Základní údaje a obsah spisu'!$B$1)),D166,IF(ISNUMBER(FIND("SM",'Základní údaje a obsah spisu'!$B$1)),E166,IF(ISNUMBER(FIND("ZP",'Základní údaje a obsah spisu'!$B$1)),F166,IF(ISNUMBER(FIND("ST",'Základní údaje a obsah spisu'!$B$1)),G166,IF(ISNUMBER(FIND("RI",'Základní údaje a obsah spisu'!$B$1)),H166,I166)))))))</f>
        <v>0</v>
      </c>
    </row>
    <row r="167" spans="1:1" x14ac:dyDescent="0.25">
      <c r="A167">
        <f>IF(ISNUMBER(FIND("KI",'Základní údaje a obsah spisu'!$B$1)),B167,IF(ISNUMBER(FIND("PS",'Základní údaje a obsah spisu'!$B$1)),C167,IF(ISNUMBER(FIND("SU",'Základní údaje a obsah spisu'!$B$1)),D167,IF(ISNUMBER(FIND("SM",'Základní údaje a obsah spisu'!$B$1)),E167,IF(ISNUMBER(FIND("ZP",'Základní údaje a obsah spisu'!$B$1)),F167,IF(ISNUMBER(FIND("ST",'Základní údaje a obsah spisu'!$B$1)),G167,IF(ISNUMBER(FIND("RI",'Základní údaje a obsah spisu'!$B$1)),H167,I167)))))))</f>
        <v>0</v>
      </c>
    </row>
    <row r="168" spans="1:1" x14ac:dyDescent="0.25">
      <c r="A168">
        <f>IF(ISNUMBER(FIND("KI",'Základní údaje a obsah spisu'!$B$1)),B168,IF(ISNUMBER(FIND("PS",'Základní údaje a obsah spisu'!$B$1)),C168,IF(ISNUMBER(FIND("SU",'Základní údaje a obsah spisu'!$B$1)),D168,IF(ISNUMBER(FIND("SM",'Základní údaje a obsah spisu'!$B$1)),E168,IF(ISNUMBER(FIND("ZP",'Základní údaje a obsah spisu'!$B$1)),F168,IF(ISNUMBER(FIND("ST",'Základní údaje a obsah spisu'!$B$1)),G168,IF(ISNUMBER(FIND("RI",'Základní údaje a obsah spisu'!$B$1)),H168,I168)))))))</f>
        <v>0</v>
      </c>
    </row>
    <row r="169" spans="1:1" x14ac:dyDescent="0.25">
      <c r="A169">
        <f>IF(ISNUMBER(FIND("KI",'Základní údaje a obsah spisu'!$B$1)),B169,IF(ISNUMBER(FIND("PS",'Základní údaje a obsah spisu'!$B$1)),C169,IF(ISNUMBER(FIND("SU",'Základní údaje a obsah spisu'!$B$1)),D169,IF(ISNUMBER(FIND("SM",'Základní údaje a obsah spisu'!$B$1)),E169,IF(ISNUMBER(FIND("ZP",'Základní údaje a obsah spisu'!$B$1)),F169,IF(ISNUMBER(FIND("ST",'Základní údaje a obsah spisu'!$B$1)),G169,IF(ISNUMBER(FIND("RI",'Základní údaje a obsah spisu'!$B$1)),H169,I169)))))))</f>
        <v>0</v>
      </c>
    </row>
    <row r="170" spans="1:1" x14ac:dyDescent="0.25">
      <c r="A170">
        <f>IF(ISNUMBER(FIND("KI",'Základní údaje a obsah spisu'!$B$1)),B170,IF(ISNUMBER(FIND("PS",'Základní údaje a obsah spisu'!$B$1)),C170,IF(ISNUMBER(FIND("SU",'Základní údaje a obsah spisu'!$B$1)),D170,IF(ISNUMBER(FIND("SM",'Základní údaje a obsah spisu'!$B$1)),E170,IF(ISNUMBER(FIND("ZP",'Základní údaje a obsah spisu'!$B$1)),F170,IF(ISNUMBER(FIND("ST",'Základní údaje a obsah spisu'!$B$1)),G170,IF(ISNUMBER(FIND("RI",'Základní údaje a obsah spisu'!$B$1)),H170,I170)))))))</f>
        <v>0</v>
      </c>
    </row>
    <row r="171" spans="1:1" x14ac:dyDescent="0.25">
      <c r="A171">
        <f>IF(ISNUMBER(FIND("KI",'Základní údaje a obsah spisu'!$B$1)),B171,IF(ISNUMBER(FIND("PS",'Základní údaje a obsah spisu'!$B$1)),C171,IF(ISNUMBER(FIND("SU",'Základní údaje a obsah spisu'!$B$1)),D171,IF(ISNUMBER(FIND("SM",'Základní údaje a obsah spisu'!$B$1)),E171,IF(ISNUMBER(FIND("ZP",'Základní údaje a obsah spisu'!$B$1)),F171,IF(ISNUMBER(FIND("ST",'Základní údaje a obsah spisu'!$B$1)),G171,IF(ISNUMBER(FIND("RI",'Základní údaje a obsah spisu'!$B$1)),H171,I171)))))))</f>
        <v>0</v>
      </c>
    </row>
    <row r="172" spans="1:1" x14ac:dyDescent="0.25">
      <c r="A172">
        <f>IF(ISNUMBER(FIND("KI",'Základní údaje a obsah spisu'!$B$1)),B172,IF(ISNUMBER(FIND("PS",'Základní údaje a obsah spisu'!$B$1)),C172,IF(ISNUMBER(FIND("SU",'Základní údaje a obsah spisu'!$B$1)),D172,IF(ISNUMBER(FIND("SM",'Základní údaje a obsah spisu'!$B$1)),E172,IF(ISNUMBER(FIND("ZP",'Základní údaje a obsah spisu'!$B$1)),F172,IF(ISNUMBER(FIND("ST",'Základní údaje a obsah spisu'!$B$1)),G172,IF(ISNUMBER(FIND("RI",'Základní údaje a obsah spisu'!$B$1)),H172,I172)))))))</f>
        <v>0</v>
      </c>
    </row>
    <row r="173" spans="1:1" x14ac:dyDescent="0.25">
      <c r="A173">
        <f>IF(ISNUMBER(FIND("KI",'Základní údaje a obsah spisu'!$B$1)),B173,IF(ISNUMBER(FIND("PS",'Základní údaje a obsah spisu'!$B$1)),C173,IF(ISNUMBER(FIND("SU",'Základní údaje a obsah spisu'!$B$1)),D173,IF(ISNUMBER(FIND("SM",'Základní údaje a obsah spisu'!$B$1)),E173,IF(ISNUMBER(FIND("ZP",'Základní údaje a obsah spisu'!$B$1)),F173,IF(ISNUMBER(FIND("ST",'Základní údaje a obsah spisu'!$B$1)),G173,IF(ISNUMBER(FIND("RI",'Základní údaje a obsah spisu'!$B$1)),H173,I173)))))))</f>
        <v>0</v>
      </c>
    </row>
    <row r="174" spans="1:1" x14ac:dyDescent="0.25">
      <c r="A174">
        <f>IF(ISNUMBER(FIND("KI",'Základní údaje a obsah spisu'!$B$1)),B174,IF(ISNUMBER(FIND("PS",'Základní údaje a obsah spisu'!$B$1)),C174,IF(ISNUMBER(FIND("SU",'Základní údaje a obsah spisu'!$B$1)),D174,IF(ISNUMBER(FIND("SM",'Základní údaje a obsah spisu'!$B$1)),E174,IF(ISNUMBER(FIND("ZP",'Základní údaje a obsah spisu'!$B$1)),F174,IF(ISNUMBER(FIND("ST",'Základní údaje a obsah spisu'!$B$1)),G174,IF(ISNUMBER(FIND("RI",'Základní údaje a obsah spisu'!$B$1)),H174,I174)))))))</f>
        <v>0</v>
      </c>
    </row>
    <row r="175" spans="1:1" x14ac:dyDescent="0.25">
      <c r="A175">
        <f>IF(ISNUMBER(FIND("KI",'Základní údaje a obsah spisu'!$B$1)),B175,IF(ISNUMBER(FIND("PS",'Základní údaje a obsah spisu'!$B$1)),C175,IF(ISNUMBER(FIND("SU",'Základní údaje a obsah spisu'!$B$1)),D175,IF(ISNUMBER(FIND("SM",'Základní údaje a obsah spisu'!$B$1)),E175,IF(ISNUMBER(FIND("ZP",'Základní údaje a obsah spisu'!$B$1)),F175,IF(ISNUMBER(FIND("ST",'Základní údaje a obsah spisu'!$B$1)),G175,IF(ISNUMBER(FIND("RI",'Základní údaje a obsah spisu'!$B$1)),H175,I175)))))))</f>
        <v>0</v>
      </c>
    </row>
    <row r="176" spans="1:1" x14ac:dyDescent="0.25">
      <c r="A176">
        <f>IF(ISNUMBER(FIND("KI",'Základní údaje a obsah spisu'!$B$1)),B176,IF(ISNUMBER(FIND("PS",'Základní údaje a obsah spisu'!$B$1)),C176,IF(ISNUMBER(FIND("SU",'Základní údaje a obsah spisu'!$B$1)),D176,IF(ISNUMBER(FIND("SM",'Základní údaje a obsah spisu'!$B$1)),E176,IF(ISNUMBER(FIND("ZP",'Základní údaje a obsah spisu'!$B$1)),F176,IF(ISNUMBER(FIND("ST",'Základní údaje a obsah spisu'!$B$1)),G176,IF(ISNUMBER(FIND("RI",'Základní údaje a obsah spisu'!$B$1)),H176,I176)))))))</f>
        <v>0</v>
      </c>
    </row>
    <row r="177" spans="1:1" x14ac:dyDescent="0.25">
      <c r="A177">
        <f>IF(ISNUMBER(FIND("KI",'Základní údaje a obsah spisu'!$B$1)),B177,IF(ISNUMBER(FIND("PS",'Základní údaje a obsah spisu'!$B$1)),C177,IF(ISNUMBER(FIND("SU",'Základní údaje a obsah spisu'!$B$1)),D177,IF(ISNUMBER(FIND("SM",'Základní údaje a obsah spisu'!$B$1)),E177,IF(ISNUMBER(FIND("ZP",'Základní údaje a obsah spisu'!$B$1)),F177,IF(ISNUMBER(FIND("ST",'Základní údaje a obsah spisu'!$B$1)),G177,IF(ISNUMBER(FIND("RI",'Základní údaje a obsah spisu'!$B$1)),H177,I177)))))))</f>
        <v>0</v>
      </c>
    </row>
    <row r="178" spans="1:1" x14ac:dyDescent="0.25">
      <c r="A178">
        <f>IF(ISNUMBER(FIND("KI",'Základní údaje a obsah spisu'!$B$1)),B178,IF(ISNUMBER(FIND("PS",'Základní údaje a obsah spisu'!$B$1)),C178,IF(ISNUMBER(FIND("SU",'Základní údaje a obsah spisu'!$B$1)),D178,IF(ISNUMBER(FIND("SM",'Základní údaje a obsah spisu'!$B$1)),E178,IF(ISNUMBER(FIND("ZP",'Základní údaje a obsah spisu'!$B$1)),F178,IF(ISNUMBER(FIND("ST",'Základní údaje a obsah spisu'!$B$1)),G178,IF(ISNUMBER(FIND("RI",'Základní údaje a obsah spisu'!$B$1)),H178,I178)))))))</f>
        <v>0</v>
      </c>
    </row>
    <row r="179" spans="1:1" x14ac:dyDescent="0.25">
      <c r="A179">
        <f>IF(ISNUMBER(FIND("KI",'Základní údaje a obsah spisu'!$B$1)),B179,IF(ISNUMBER(FIND("PS",'Základní údaje a obsah spisu'!$B$1)),C179,IF(ISNUMBER(FIND("SU",'Základní údaje a obsah spisu'!$B$1)),D179,IF(ISNUMBER(FIND("SM",'Základní údaje a obsah spisu'!$B$1)),E179,IF(ISNUMBER(FIND("ZP",'Základní údaje a obsah spisu'!$B$1)),F179,IF(ISNUMBER(FIND("ST",'Základní údaje a obsah spisu'!$B$1)),G179,IF(ISNUMBER(FIND("RI",'Základní údaje a obsah spisu'!$B$1)),H179,I179)))))))</f>
        <v>0</v>
      </c>
    </row>
    <row r="180" spans="1:1" x14ac:dyDescent="0.25">
      <c r="A180">
        <f>IF(ISNUMBER(FIND("KI",'Základní údaje a obsah spisu'!$B$1)),B180,IF(ISNUMBER(FIND("PS",'Základní údaje a obsah spisu'!$B$1)),C180,IF(ISNUMBER(FIND("SU",'Základní údaje a obsah spisu'!$B$1)),D180,IF(ISNUMBER(FIND("SM",'Základní údaje a obsah spisu'!$B$1)),E180,IF(ISNUMBER(FIND("ZP",'Základní údaje a obsah spisu'!$B$1)),F180,IF(ISNUMBER(FIND("ST",'Základní údaje a obsah spisu'!$B$1)),G180,IF(ISNUMBER(FIND("RI",'Základní údaje a obsah spisu'!$B$1)),H180,I180)))))))</f>
        <v>0</v>
      </c>
    </row>
    <row r="181" spans="1:1" x14ac:dyDescent="0.25">
      <c r="A181">
        <f>IF(ISNUMBER(FIND("KI",'Základní údaje a obsah spisu'!$B$1)),B181,IF(ISNUMBER(FIND("PS",'Základní údaje a obsah spisu'!$B$1)),C181,IF(ISNUMBER(FIND("SU",'Základní údaje a obsah spisu'!$B$1)),D181,IF(ISNUMBER(FIND("SM",'Základní údaje a obsah spisu'!$B$1)),E181,IF(ISNUMBER(FIND("ZP",'Základní údaje a obsah spisu'!$B$1)),F181,IF(ISNUMBER(FIND("ST",'Základní údaje a obsah spisu'!$B$1)),G181,IF(ISNUMBER(FIND("RI",'Základní údaje a obsah spisu'!$B$1)),H181,I181)))))))</f>
        <v>0</v>
      </c>
    </row>
    <row r="182" spans="1:1" x14ac:dyDescent="0.25">
      <c r="A182">
        <f>IF(ISNUMBER(FIND("KI",'Základní údaje a obsah spisu'!$B$1)),B182,IF(ISNUMBER(FIND("PS",'Základní údaje a obsah spisu'!$B$1)),C182,IF(ISNUMBER(FIND("SU",'Základní údaje a obsah spisu'!$B$1)),D182,IF(ISNUMBER(FIND("SM",'Základní údaje a obsah spisu'!$B$1)),E182,IF(ISNUMBER(FIND("ZP",'Základní údaje a obsah spisu'!$B$1)),F182,IF(ISNUMBER(FIND("ST",'Základní údaje a obsah spisu'!$B$1)),G182,IF(ISNUMBER(FIND("RI",'Základní údaje a obsah spisu'!$B$1)),H182,I182)))))))</f>
        <v>0</v>
      </c>
    </row>
    <row r="183" spans="1:1" x14ac:dyDescent="0.25">
      <c r="A183">
        <f>IF(ISNUMBER(FIND("KI",'Základní údaje a obsah spisu'!$B$1)),B183,IF(ISNUMBER(FIND("PS",'Základní údaje a obsah spisu'!$B$1)),C183,IF(ISNUMBER(FIND("SU",'Základní údaje a obsah spisu'!$B$1)),D183,IF(ISNUMBER(FIND("SM",'Základní údaje a obsah spisu'!$B$1)),E183,IF(ISNUMBER(FIND("ZP",'Základní údaje a obsah spisu'!$B$1)),F183,IF(ISNUMBER(FIND("ST",'Základní údaje a obsah spisu'!$B$1)),G183,IF(ISNUMBER(FIND("RI",'Základní údaje a obsah spisu'!$B$1)),H183,I183)))))))</f>
        <v>0</v>
      </c>
    </row>
    <row r="184" spans="1:1" x14ac:dyDescent="0.25">
      <c r="A184">
        <f>IF(ISNUMBER(FIND("KI",'Základní údaje a obsah spisu'!$B$1)),B184,IF(ISNUMBER(FIND("PS",'Základní údaje a obsah spisu'!$B$1)),C184,IF(ISNUMBER(FIND("SU",'Základní údaje a obsah spisu'!$B$1)),D184,IF(ISNUMBER(FIND("SM",'Základní údaje a obsah spisu'!$B$1)),E184,IF(ISNUMBER(FIND("ZP",'Základní údaje a obsah spisu'!$B$1)),F184,IF(ISNUMBER(FIND("ST",'Základní údaje a obsah spisu'!$B$1)),G184,IF(ISNUMBER(FIND("RI",'Základní údaje a obsah spisu'!$B$1)),H184,I184)))))))</f>
        <v>0</v>
      </c>
    </row>
    <row r="185" spans="1:1" x14ac:dyDescent="0.25">
      <c r="A185">
        <f>IF(ISNUMBER(FIND("KI",'Základní údaje a obsah spisu'!$B$1)),B185,IF(ISNUMBER(FIND("PS",'Základní údaje a obsah spisu'!$B$1)),C185,IF(ISNUMBER(FIND("SU",'Základní údaje a obsah spisu'!$B$1)),D185,IF(ISNUMBER(FIND("SM",'Základní údaje a obsah spisu'!$B$1)),E185,IF(ISNUMBER(FIND("ZP",'Základní údaje a obsah spisu'!$B$1)),F185,IF(ISNUMBER(FIND("ST",'Základní údaje a obsah spisu'!$B$1)),G185,IF(ISNUMBER(FIND("RI",'Základní údaje a obsah spisu'!$B$1)),H185,I185)))))))</f>
        <v>0</v>
      </c>
    </row>
    <row r="186" spans="1:1" x14ac:dyDescent="0.25">
      <c r="A186">
        <f>IF(ISNUMBER(FIND("KI",'Základní údaje a obsah spisu'!$B$1)),B186,IF(ISNUMBER(FIND("PS",'Základní údaje a obsah spisu'!$B$1)),C186,IF(ISNUMBER(FIND("SU",'Základní údaje a obsah spisu'!$B$1)),D186,IF(ISNUMBER(FIND("SM",'Základní údaje a obsah spisu'!$B$1)),E186,IF(ISNUMBER(FIND("ZP",'Základní údaje a obsah spisu'!$B$1)),F186,IF(ISNUMBER(FIND("ST",'Základní údaje a obsah spisu'!$B$1)),G186,IF(ISNUMBER(FIND("RI",'Základní údaje a obsah spisu'!$B$1)),H186,I186)))))))</f>
        <v>0</v>
      </c>
    </row>
    <row r="187" spans="1:1" x14ac:dyDescent="0.25">
      <c r="A187">
        <f>IF(ISNUMBER(FIND("KI",'Základní údaje a obsah spisu'!$B$1)),B187,IF(ISNUMBER(FIND("PS",'Základní údaje a obsah spisu'!$B$1)),C187,IF(ISNUMBER(FIND("SU",'Základní údaje a obsah spisu'!$B$1)),D187,IF(ISNUMBER(FIND("SM",'Základní údaje a obsah spisu'!$B$1)),E187,IF(ISNUMBER(FIND("ZP",'Základní údaje a obsah spisu'!$B$1)),F187,IF(ISNUMBER(FIND("ST",'Základní údaje a obsah spisu'!$B$1)),G187,IF(ISNUMBER(FIND("RI",'Základní údaje a obsah spisu'!$B$1)),H187,I187)))))))</f>
        <v>0</v>
      </c>
    </row>
    <row r="188" spans="1:1" x14ac:dyDescent="0.25">
      <c r="A188">
        <f>IF(ISNUMBER(FIND("KI",'Základní údaje a obsah spisu'!$B$1)),B188,IF(ISNUMBER(FIND("PS",'Základní údaje a obsah spisu'!$B$1)),C188,IF(ISNUMBER(FIND("SU",'Základní údaje a obsah spisu'!$B$1)),D188,IF(ISNUMBER(FIND("SM",'Základní údaje a obsah spisu'!$B$1)),E188,IF(ISNUMBER(FIND("ZP",'Základní údaje a obsah spisu'!$B$1)),F188,IF(ISNUMBER(FIND("ST",'Základní údaje a obsah spisu'!$B$1)),G188,IF(ISNUMBER(FIND("RI",'Základní údaje a obsah spisu'!$B$1)),H188,I188)))))))</f>
        <v>0</v>
      </c>
    </row>
    <row r="189" spans="1:1" x14ac:dyDescent="0.25">
      <c r="A189">
        <f>IF(ISNUMBER(FIND("KI",'Základní údaje a obsah spisu'!$B$1)),B189,IF(ISNUMBER(FIND("PS",'Základní údaje a obsah spisu'!$B$1)),C189,IF(ISNUMBER(FIND("SU",'Základní údaje a obsah spisu'!$B$1)),D189,IF(ISNUMBER(FIND("SM",'Základní údaje a obsah spisu'!$B$1)),E189,IF(ISNUMBER(FIND("ZP",'Základní údaje a obsah spisu'!$B$1)),F189,IF(ISNUMBER(FIND("ST",'Základní údaje a obsah spisu'!$B$1)),G189,IF(ISNUMBER(FIND("RI",'Základní údaje a obsah spisu'!$B$1)),H189,I189)))))))</f>
        <v>0</v>
      </c>
    </row>
    <row r="190" spans="1:1" x14ac:dyDescent="0.25">
      <c r="A190">
        <f>IF(ISNUMBER(FIND("KI",'Základní údaje a obsah spisu'!$B$1)),B190,IF(ISNUMBER(FIND("PS",'Základní údaje a obsah spisu'!$B$1)),C190,IF(ISNUMBER(FIND("SU",'Základní údaje a obsah spisu'!$B$1)),D190,IF(ISNUMBER(FIND("SM",'Základní údaje a obsah spisu'!$B$1)),E190,IF(ISNUMBER(FIND("ZP",'Základní údaje a obsah spisu'!$B$1)),F190,IF(ISNUMBER(FIND("ST",'Základní údaje a obsah spisu'!$B$1)),G190,IF(ISNUMBER(FIND("RI",'Základní údaje a obsah spisu'!$B$1)),H190,I190)))))))</f>
        <v>0</v>
      </c>
    </row>
    <row r="191" spans="1:1" x14ac:dyDescent="0.25">
      <c r="A191">
        <f>IF(ISNUMBER(FIND("KI",'Základní údaje a obsah spisu'!$B$1)),B191,IF(ISNUMBER(FIND("PS",'Základní údaje a obsah spisu'!$B$1)),C191,IF(ISNUMBER(FIND("SU",'Základní údaje a obsah spisu'!$B$1)),D191,IF(ISNUMBER(FIND("SM",'Základní údaje a obsah spisu'!$B$1)),E191,IF(ISNUMBER(FIND("ZP",'Základní údaje a obsah spisu'!$B$1)),F191,IF(ISNUMBER(FIND("ST",'Základní údaje a obsah spisu'!$B$1)),G191,IF(ISNUMBER(FIND("RI",'Základní údaje a obsah spisu'!$B$1)),H191,I191)))))))</f>
        <v>0</v>
      </c>
    </row>
    <row r="192" spans="1:1" x14ac:dyDescent="0.25">
      <c r="A192">
        <f>IF(ISNUMBER(FIND("KI",'Základní údaje a obsah spisu'!$B$1)),B192,IF(ISNUMBER(FIND("PS",'Základní údaje a obsah spisu'!$B$1)),C192,IF(ISNUMBER(FIND("SU",'Základní údaje a obsah spisu'!$B$1)),D192,IF(ISNUMBER(FIND("SM",'Základní údaje a obsah spisu'!$B$1)),E192,IF(ISNUMBER(FIND("ZP",'Základní údaje a obsah spisu'!$B$1)),F192,IF(ISNUMBER(FIND("ST",'Základní údaje a obsah spisu'!$B$1)),G192,IF(ISNUMBER(FIND("RI",'Základní údaje a obsah spisu'!$B$1)),H192,I192)))))))</f>
        <v>0</v>
      </c>
    </row>
    <row r="193" spans="1:1" x14ac:dyDescent="0.25">
      <c r="A193">
        <f>IF(ISNUMBER(FIND("KI",'Základní údaje a obsah spisu'!$B$1)),B193,IF(ISNUMBER(FIND("PS",'Základní údaje a obsah spisu'!$B$1)),C193,IF(ISNUMBER(FIND("SU",'Základní údaje a obsah spisu'!$B$1)),D193,IF(ISNUMBER(FIND("SM",'Základní údaje a obsah spisu'!$B$1)),E193,IF(ISNUMBER(FIND("ZP",'Základní údaje a obsah spisu'!$B$1)),F193,IF(ISNUMBER(FIND("ST",'Základní údaje a obsah spisu'!$B$1)),G193,IF(ISNUMBER(FIND("RI",'Základní údaje a obsah spisu'!$B$1)),H193,I193)))))))</f>
        <v>0</v>
      </c>
    </row>
    <row r="194" spans="1:1" x14ac:dyDescent="0.25">
      <c r="A194">
        <f>IF(ISNUMBER(FIND("KI",'Základní údaje a obsah spisu'!$B$1)),B194,IF(ISNUMBER(FIND("PS",'Základní údaje a obsah spisu'!$B$1)),C194,IF(ISNUMBER(FIND("SU",'Základní údaje a obsah spisu'!$B$1)),D194,IF(ISNUMBER(FIND("SM",'Základní údaje a obsah spisu'!$B$1)),E194,IF(ISNUMBER(FIND("ZP",'Základní údaje a obsah spisu'!$B$1)),F194,IF(ISNUMBER(FIND("ST",'Základní údaje a obsah spisu'!$B$1)),G194,IF(ISNUMBER(FIND("RI",'Základní údaje a obsah spisu'!$B$1)),H194,I194)))))))</f>
        <v>0</v>
      </c>
    </row>
    <row r="195" spans="1:1" x14ac:dyDescent="0.25">
      <c r="A195">
        <f>IF(ISNUMBER(FIND("KI",'Základní údaje a obsah spisu'!$B$1)),B195,IF(ISNUMBER(FIND("PS",'Základní údaje a obsah spisu'!$B$1)),C195,IF(ISNUMBER(FIND("SU",'Základní údaje a obsah spisu'!$B$1)),D195,IF(ISNUMBER(FIND("SM",'Základní údaje a obsah spisu'!$B$1)),E195,IF(ISNUMBER(FIND("ZP",'Základní údaje a obsah spisu'!$B$1)),F195,IF(ISNUMBER(FIND("ST",'Základní údaje a obsah spisu'!$B$1)),G195,IF(ISNUMBER(FIND("RI",'Základní údaje a obsah spisu'!$B$1)),H195,I195)))))))</f>
        <v>0</v>
      </c>
    </row>
    <row r="196" spans="1:1" x14ac:dyDescent="0.25">
      <c r="A196">
        <f>IF(ISNUMBER(FIND("KI",'Základní údaje a obsah spisu'!$B$1)),B196,IF(ISNUMBER(FIND("PS",'Základní údaje a obsah spisu'!$B$1)),C196,IF(ISNUMBER(FIND("SU",'Základní údaje a obsah spisu'!$B$1)),D196,IF(ISNUMBER(FIND("SM",'Základní údaje a obsah spisu'!$B$1)),E196,IF(ISNUMBER(FIND("ZP",'Základní údaje a obsah spisu'!$B$1)),F196,IF(ISNUMBER(FIND("ST",'Základní údaje a obsah spisu'!$B$1)),G196,IF(ISNUMBER(FIND("RI",'Základní údaje a obsah spisu'!$B$1)),H196,I196)))))))</f>
        <v>0</v>
      </c>
    </row>
    <row r="197" spans="1:1" x14ac:dyDescent="0.25">
      <c r="A197">
        <f>IF(ISNUMBER(FIND("KI",'Základní údaje a obsah spisu'!$B$1)),B197,IF(ISNUMBER(FIND("PS",'Základní údaje a obsah spisu'!$B$1)),C197,IF(ISNUMBER(FIND("SU",'Základní údaje a obsah spisu'!$B$1)),D197,IF(ISNUMBER(FIND("SM",'Základní údaje a obsah spisu'!$B$1)),E197,IF(ISNUMBER(FIND("ZP",'Základní údaje a obsah spisu'!$B$1)),F197,IF(ISNUMBER(FIND("ST",'Základní údaje a obsah spisu'!$B$1)),G197,IF(ISNUMBER(FIND("RI",'Základní údaje a obsah spisu'!$B$1)),H197,I197)))))))</f>
        <v>0</v>
      </c>
    </row>
    <row r="198" spans="1:1" x14ac:dyDescent="0.25">
      <c r="A198">
        <f>IF(ISNUMBER(FIND("KI",'Základní údaje a obsah spisu'!$B$1)),B198,IF(ISNUMBER(FIND("PS",'Základní údaje a obsah spisu'!$B$1)),C198,IF(ISNUMBER(FIND("SU",'Základní údaje a obsah spisu'!$B$1)),D198,IF(ISNUMBER(FIND("SM",'Základní údaje a obsah spisu'!$B$1)),E198,IF(ISNUMBER(FIND("ZP",'Základní údaje a obsah spisu'!$B$1)),F198,IF(ISNUMBER(FIND("ST",'Základní údaje a obsah spisu'!$B$1)),G198,IF(ISNUMBER(FIND("RI",'Základní údaje a obsah spisu'!$B$1)),H198,I198)))))))</f>
        <v>0</v>
      </c>
    </row>
    <row r="199" spans="1:1" x14ac:dyDescent="0.25">
      <c r="A199">
        <f>IF(ISNUMBER(FIND("KI",'Základní údaje a obsah spisu'!$B$1)),B199,IF(ISNUMBER(FIND("PS",'Základní údaje a obsah spisu'!$B$1)),C199,IF(ISNUMBER(FIND("SU",'Základní údaje a obsah spisu'!$B$1)),D199,IF(ISNUMBER(FIND("SM",'Základní údaje a obsah spisu'!$B$1)),E199,IF(ISNUMBER(FIND("ZP",'Základní údaje a obsah spisu'!$B$1)),F199,IF(ISNUMBER(FIND("ST",'Základní údaje a obsah spisu'!$B$1)),G199,IF(ISNUMBER(FIND("RI",'Základní údaje a obsah spisu'!$B$1)),H199,I199)))))))</f>
        <v>0</v>
      </c>
    </row>
    <row r="200" spans="1:1" x14ac:dyDescent="0.25">
      <c r="A200">
        <f>IF(ISNUMBER(FIND("KI",'Základní údaje a obsah spisu'!$B$1)),B200,IF(ISNUMBER(FIND("PS",'Základní údaje a obsah spisu'!$B$1)),C200,IF(ISNUMBER(FIND("SU",'Základní údaje a obsah spisu'!$B$1)),D200,IF(ISNUMBER(FIND("SM",'Základní údaje a obsah spisu'!$B$1)),E200,IF(ISNUMBER(FIND("ZP",'Základní údaje a obsah spisu'!$B$1)),F200,IF(ISNUMBER(FIND("ST",'Základní údaje a obsah spisu'!$B$1)),G200,IF(ISNUMBER(FIND("RI",'Základní údaje a obsah spisu'!$B$1)),H200,I200)))))))</f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1"/>
  <sheetViews>
    <sheetView workbookViewId="0">
      <selection activeCell="B1" sqref="B1:B15"/>
    </sheetView>
  </sheetViews>
  <sheetFormatPr defaultRowHeight="15" x14ac:dyDescent="0.25"/>
  <cols>
    <col min="1" max="1" width="18" bestFit="1" customWidth="1"/>
    <col min="2" max="2" width="46.5703125" bestFit="1" customWidth="1"/>
    <col min="3" max="3" width="6.5703125" bestFit="1" customWidth="1"/>
  </cols>
  <sheetData>
    <row r="1" spans="1:3" x14ac:dyDescent="0.25">
      <c r="A1" t="s">
        <v>302</v>
      </c>
      <c r="B1" t="s">
        <v>303</v>
      </c>
      <c r="C1" t="s">
        <v>304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F1"/>
  <sheetViews>
    <sheetView workbookViewId="0">
      <selection activeCell="E17" sqref="E17"/>
    </sheetView>
  </sheetViews>
  <sheetFormatPr defaultRowHeight="15" x14ac:dyDescent="0.25"/>
  <cols>
    <col min="1" max="1" width="17.42578125" bestFit="1" customWidth="1"/>
    <col min="2" max="2" width="17.7109375" bestFit="1" customWidth="1"/>
    <col min="3" max="3" width="46.42578125" bestFit="1" customWidth="1"/>
    <col min="4" max="4" width="18.85546875" bestFit="1" customWidth="1"/>
    <col min="5" max="5" width="36.42578125" bestFit="1" customWidth="1"/>
    <col min="6" max="6" width="37.42578125" bestFit="1" customWidth="1"/>
    <col min="7" max="7" width="20.85546875" bestFit="1" customWidth="1"/>
  </cols>
  <sheetData>
    <row r="1" spans="1:6" x14ac:dyDescent="0.25">
      <c r="A1" t="s">
        <v>302</v>
      </c>
      <c r="B1" t="s">
        <v>303</v>
      </c>
      <c r="C1" t="s">
        <v>304</v>
      </c>
      <c r="D1" t="s">
        <v>305</v>
      </c>
      <c r="E1" t="s">
        <v>306</v>
      </c>
      <c r="F1" t="s">
        <v>307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H1001"/>
  <sheetViews>
    <sheetView workbookViewId="0">
      <selection activeCell="A999" sqref="A999"/>
    </sheetView>
  </sheetViews>
  <sheetFormatPr defaultRowHeight="15" x14ac:dyDescent="0.25"/>
  <cols>
    <col min="1" max="1" width="71.7109375" bestFit="1" customWidth="1"/>
    <col min="2" max="2" width="60.5703125" customWidth="1"/>
    <col min="3" max="4" width="71.7109375" customWidth="1"/>
    <col min="5" max="5" width="78" customWidth="1"/>
    <col min="6" max="6" width="72.42578125" customWidth="1"/>
    <col min="7" max="7" width="38.140625" customWidth="1"/>
    <col min="8" max="8" width="60.5703125" customWidth="1"/>
  </cols>
  <sheetData>
    <row r="1" spans="1:8" x14ac:dyDescent="0.25">
      <c r="A1" t="s">
        <v>199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299</v>
      </c>
      <c r="H1" t="s">
        <v>300</v>
      </c>
    </row>
    <row r="2" spans="1:8" x14ac:dyDescent="0.25">
      <c r="A2">
        <f>IF(ISNUMBER(FIND("KI",'Základní údaje a obsah spisu'!$B$1)),B2,IF(ISNUMBER(FIND("PS",'Základní údaje a obsah spisu'!$B$1)),C2,IF(ISNUMBER(FIND("SU",'Základní údaje a obsah spisu'!$B$1)),D2,IF(ISNUMBER(FIND("SM",'Základní údaje a obsah spisu'!$B$1)),E2,IF(ISNUMBER(FIND("ZP",'Základní údaje a obsah spisu'!$B$1)),F2,IF(ISNUMBER(FIND("ST",'Základní údaje a obsah spisu'!$B$1)),G2,IF(ISNUMBER(FIND("RI",'Základní údaje a obsah spisu'!$B$1)),H2,I2)))))))</f>
        <v>0</v>
      </c>
      <c r="B2" t="s">
        <v>302</v>
      </c>
      <c r="C2" t="s">
        <v>302</v>
      </c>
      <c r="D2" t="s">
        <v>302</v>
      </c>
      <c r="E2" t="s">
        <v>302</v>
      </c>
      <c r="F2" t="s">
        <v>302</v>
      </c>
      <c r="G2" t="s">
        <v>302</v>
      </c>
      <c r="H2" t="s">
        <v>302</v>
      </c>
    </row>
    <row r="3" spans="1:8" x14ac:dyDescent="0.25">
      <c r="A3">
        <f>IF(ISNUMBER(FIND("KI",'Základní údaje a obsah spisu'!$B$1)),B3,IF(ISNUMBER(FIND("PS",'Základní údaje a obsah spisu'!$B$1)),C3,IF(ISNUMBER(FIND("SU",'Základní údaje a obsah spisu'!$B$1)),D3,IF(ISNUMBER(FIND("SM",'Základní údaje a obsah spisu'!$B$1)),E3,IF(ISNUMBER(FIND("ZP",'Základní údaje a obsah spisu'!$B$1)),F3,IF(ISNUMBER(FIND("ST",'Základní údaje a obsah spisu'!$B$1)),G3,IF(ISNUMBER(FIND("RI",'Základní údaje a obsah spisu'!$B$1)),H3,I3)))))))</f>
        <v>0</v>
      </c>
    </row>
    <row r="4" spans="1:8" x14ac:dyDescent="0.25">
      <c r="A4">
        <f>IF(ISNUMBER(FIND("KI",'Základní údaje a obsah spisu'!$B$1)),B4,IF(ISNUMBER(FIND("PS",'Základní údaje a obsah spisu'!$B$1)),C4,IF(ISNUMBER(FIND("SU",'Základní údaje a obsah spisu'!$B$1)),D4,IF(ISNUMBER(FIND("SM",'Základní údaje a obsah spisu'!$B$1)),E4,IF(ISNUMBER(FIND("ZP",'Základní údaje a obsah spisu'!$B$1)),F4,IF(ISNUMBER(FIND("ST",'Základní údaje a obsah spisu'!$B$1)),G4,IF(ISNUMBER(FIND("RI",'Základní údaje a obsah spisu'!$B$1)),H4,I4)))))))</f>
        <v>0</v>
      </c>
    </row>
    <row r="5" spans="1:8" x14ac:dyDescent="0.25">
      <c r="A5">
        <f>IF(ISNUMBER(FIND("KI",'Základní údaje a obsah spisu'!$B$1)),B5,IF(ISNUMBER(FIND("PS",'Základní údaje a obsah spisu'!$B$1)),C5,IF(ISNUMBER(FIND("SU",'Základní údaje a obsah spisu'!$B$1)),D5,IF(ISNUMBER(FIND("SM",'Základní údaje a obsah spisu'!$B$1)),E5,IF(ISNUMBER(FIND("ZP",'Základní údaje a obsah spisu'!$B$1)),F5,IF(ISNUMBER(FIND("ST",'Základní údaje a obsah spisu'!$B$1)),G5,IF(ISNUMBER(FIND("RI",'Základní údaje a obsah spisu'!$B$1)),H5,I5)))))))</f>
        <v>0</v>
      </c>
    </row>
    <row r="6" spans="1:8" x14ac:dyDescent="0.25">
      <c r="A6">
        <f>IF(ISNUMBER(FIND("KI",'Základní údaje a obsah spisu'!$B$1)),B6,IF(ISNUMBER(FIND("PS",'Základní údaje a obsah spisu'!$B$1)),C6,IF(ISNUMBER(FIND("SU",'Základní údaje a obsah spisu'!$B$1)),D6,IF(ISNUMBER(FIND("SM",'Základní údaje a obsah spisu'!$B$1)),E6,IF(ISNUMBER(FIND("ZP",'Základní údaje a obsah spisu'!$B$1)),F6,IF(ISNUMBER(FIND("ST",'Základní údaje a obsah spisu'!$B$1)),G6,IF(ISNUMBER(FIND("RI",'Základní údaje a obsah spisu'!$B$1)),H6,I6)))))))</f>
        <v>0</v>
      </c>
    </row>
    <row r="7" spans="1:8" x14ac:dyDescent="0.25">
      <c r="A7">
        <f>IF(ISNUMBER(FIND("KI",'Základní údaje a obsah spisu'!$B$1)),B7,IF(ISNUMBER(FIND("PS",'Základní údaje a obsah spisu'!$B$1)),C7,IF(ISNUMBER(FIND("SU",'Základní údaje a obsah spisu'!$B$1)),D7,IF(ISNUMBER(FIND("SM",'Základní údaje a obsah spisu'!$B$1)),E7,IF(ISNUMBER(FIND("ZP",'Základní údaje a obsah spisu'!$B$1)),F7,IF(ISNUMBER(FIND("ST",'Základní údaje a obsah spisu'!$B$1)),G7,IF(ISNUMBER(FIND("RI",'Základní údaje a obsah spisu'!$B$1)),H7,I7)))))))</f>
        <v>0</v>
      </c>
    </row>
    <row r="8" spans="1:8" x14ac:dyDescent="0.25">
      <c r="A8">
        <f>IF(ISNUMBER(FIND("KI",'Základní údaje a obsah spisu'!$B$1)),B8,IF(ISNUMBER(FIND("PS",'Základní údaje a obsah spisu'!$B$1)),C8,IF(ISNUMBER(FIND("SU",'Základní údaje a obsah spisu'!$B$1)),D8,IF(ISNUMBER(FIND("SM",'Základní údaje a obsah spisu'!$B$1)),E8,IF(ISNUMBER(FIND("ZP",'Základní údaje a obsah spisu'!$B$1)),F8,IF(ISNUMBER(FIND("ST",'Základní údaje a obsah spisu'!$B$1)),G8,IF(ISNUMBER(FIND("RI",'Základní údaje a obsah spisu'!$B$1)),H8,I8)))))))</f>
        <v>0</v>
      </c>
    </row>
    <row r="9" spans="1:8" x14ac:dyDescent="0.25">
      <c r="A9">
        <f>IF(ISNUMBER(FIND("KI",'Základní údaje a obsah spisu'!$B$1)),B9,IF(ISNUMBER(FIND("PS",'Základní údaje a obsah spisu'!$B$1)),C9,IF(ISNUMBER(FIND("SU",'Základní údaje a obsah spisu'!$B$1)),D9,IF(ISNUMBER(FIND("SM",'Základní údaje a obsah spisu'!$B$1)),E9,IF(ISNUMBER(FIND("ZP",'Základní údaje a obsah spisu'!$B$1)),F9,IF(ISNUMBER(FIND("ST",'Základní údaje a obsah spisu'!$B$1)),G9,IF(ISNUMBER(FIND("RI",'Základní údaje a obsah spisu'!$B$1)),H9,I9)))))))</f>
        <v>0</v>
      </c>
    </row>
    <row r="10" spans="1:8" x14ac:dyDescent="0.25">
      <c r="A10">
        <f>IF(ISNUMBER(FIND("KI",'Základní údaje a obsah spisu'!$B$1)),B10,IF(ISNUMBER(FIND("PS",'Základní údaje a obsah spisu'!$B$1)),C10,IF(ISNUMBER(FIND("SU",'Základní údaje a obsah spisu'!$B$1)),D10,IF(ISNUMBER(FIND("SM",'Základní údaje a obsah spisu'!$B$1)),E10,IF(ISNUMBER(FIND("ZP",'Základní údaje a obsah spisu'!$B$1)),F10,IF(ISNUMBER(FIND("ST",'Základní údaje a obsah spisu'!$B$1)),G10,IF(ISNUMBER(FIND("RI",'Základní údaje a obsah spisu'!$B$1)),H10,I10)))))))</f>
        <v>0</v>
      </c>
    </row>
    <row r="11" spans="1:8" x14ac:dyDescent="0.25">
      <c r="A11">
        <f>IF(ISNUMBER(FIND("KI",'Základní údaje a obsah spisu'!$B$1)),B11,IF(ISNUMBER(FIND("PS",'Základní údaje a obsah spisu'!$B$1)),C11,IF(ISNUMBER(FIND("SU",'Základní údaje a obsah spisu'!$B$1)),D11,IF(ISNUMBER(FIND("SM",'Základní údaje a obsah spisu'!$B$1)),E11,IF(ISNUMBER(FIND("ZP",'Základní údaje a obsah spisu'!$B$1)),F11,IF(ISNUMBER(FIND("ST",'Základní údaje a obsah spisu'!$B$1)),G11,IF(ISNUMBER(FIND("RI",'Základní údaje a obsah spisu'!$B$1)),H11,I11)))))))</f>
        <v>0</v>
      </c>
    </row>
    <row r="12" spans="1:8" x14ac:dyDescent="0.25">
      <c r="A12">
        <f>IF(ISNUMBER(FIND("KI",'Základní údaje a obsah spisu'!$B$1)),B12,IF(ISNUMBER(FIND("PS",'Základní údaje a obsah spisu'!$B$1)),C12,IF(ISNUMBER(FIND("SU",'Základní údaje a obsah spisu'!$B$1)),D12,IF(ISNUMBER(FIND("SM",'Základní údaje a obsah spisu'!$B$1)),E12,IF(ISNUMBER(FIND("ZP",'Základní údaje a obsah spisu'!$B$1)),F12,IF(ISNUMBER(FIND("ST",'Základní údaje a obsah spisu'!$B$1)),G12,IF(ISNUMBER(FIND("RI",'Základní údaje a obsah spisu'!$B$1)),H12,I12)))))))</f>
        <v>0</v>
      </c>
    </row>
    <row r="13" spans="1:8" x14ac:dyDescent="0.25">
      <c r="A13">
        <f>IF(ISNUMBER(FIND("KI",'Základní údaje a obsah spisu'!$B$1)),B13,IF(ISNUMBER(FIND("PS",'Základní údaje a obsah spisu'!$B$1)),C13,IF(ISNUMBER(FIND("SU",'Základní údaje a obsah spisu'!$B$1)),D13,IF(ISNUMBER(FIND("SM",'Základní údaje a obsah spisu'!$B$1)),E13,IF(ISNUMBER(FIND("ZP",'Základní údaje a obsah spisu'!$B$1)),F13,IF(ISNUMBER(FIND("ST",'Základní údaje a obsah spisu'!$B$1)),G13,IF(ISNUMBER(FIND("RI",'Základní údaje a obsah spisu'!$B$1)),H13,I13)))))))</f>
        <v>0</v>
      </c>
    </row>
    <row r="14" spans="1:8" x14ac:dyDescent="0.25">
      <c r="A14">
        <f>IF(ISNUMBER(FIND("KI",'Základní údaje a obsah spisu'!$B$1)),B14,IF(ISNUMBER(FIND("PS",'Základní údaje a obsah spisu'!$B$1)),C14,IF(ISNUMBER(FIND("SU",'Základní údaje a obsah spisu'!$B$1)),D14,IF(ISNUMBER(FIND("SM",'Základní údaje a obsah spisu'!$B$1)),E14,IF(ISNUMBER(FIND("ZP",'Základní údaje a obsah spisu'!$B$1)),F14,IF(ISNUMBER(FIND("ST",'Základní údaje a obsah spisu'!$B$1)),G14,IF(ISNUMBER(FIND("RI",'Základní údaje a obsah spisu'!$B$1)),H14,I14)))))))</f>
        <v>0</v>
      </c>
    </row>
    <row r="15" spans="1:8" x14ac:dyDescent="0.25">
      <c r="A15">
        <f>IF(ISNUMBER(FIND("KI",'Základní údaje a obsah spisu'!$B$1)),B15,IF(ISNUMBER(FIND("PS",'Základní údaje a obsah spisu'!$B$1)),C15,IF(ISNUMBER(FIND("SU",'Základní údaje a obsah spisu'!$B$1)),D15,IF(ISNUMBER(FIND("SM",'Základní údaje a obsah spisu'!$B$1)),E15,IF(ISNUMBER(FIND("ZP",'Základní údaje a obsah spisu'!$B$1)),F15,IF(ISNUMBER(FIND("ST",'Základní údaje a obsah spisu'!$B$1)),G15,IF(ISNUMBER(FIND("RI",'Základní údaje a obsah spisu'!$B$1)),H15,I15)))))))</f>
        <v>0</v>
      </c>
    </row>
    <row r="16" spans="1:8" x14ac:dyDescent="0.25">
      <c r="A16">
        <f>IF(ISNUMBER(FIND("KI",'Základní údaje a obsah spisu'!$B$1)),B16,IF(ISNUMBER(FIND("PS",'Základní údaje a obsah spisu'!$B$1)),C16,IF(ISNUMBER(FIND("SU",'Základní údaje a obsah spisu'!$B$1)),D16,IF(ISNUMBER(FIND("SM",'Základní údaje a obsah spisu'!$B$1)),E16,IF(ISNUMBER(FIND("ZP",'Základní údaje a obsah spisu'!$B$1)),F16,IF(ISNUMBER(FIND("ST",'Základní údaje a obsah spisu'!$B$1)),G16,IF(ISNUMBER(FIND("RI",'Základní údaje a obsah spisu'!$B$1)),H16,I16)))))))</f>
        <v>0</v>
      </c>
    </row>
    <row r="17" spans="1:1" x14ac:dyDescent="0.25">
      <c r="A17">
        <f>IF(ISNUMBER(FIND("KI",'Základní údaje a obsah spisu'!$B$1)),B17,IF(ISNUMBER(FIND("PS",'Základní údaje a obsah spisu'!$B$1)),C17,IF(ISNUMBER(FIND("SU",'Základní údaje a obsah spisu'!$B$1)),D17,IF(ISNUMBER(FIND("SM",'Základní údaje a obsah spisu'!$B$1)),E17,IF(ISNUMBER(FIND("ZP",'Základní údaje a obsah spisu'!$B$1)),F17,IF(ISNUMBER(FIND("ST",'Základní údaje a obsah spisu'!$B$1)),G17,IF(ISNUMBER(FIND("RI",'Základní údaje a obsah spisu'!$B$1)),H17,I17)))))))</f>
        <v>0</v>
      </c>
    </row>
    <row r="18" spans="1:1" x14ac:dyDescent="0.25">
      <c r="A18">
        <f>IF(ISNUMBER(FIND("KI",'Základní údaje a obsah spisu'!$B$1)),B18,IF(ISNUMBER(FIND("PS",'Základní údaje a obsah spisu'!$B$1)),C18,IF(ISNUMBER(FIND("SU",'Základní údaje a obsah spisu'!$B$1)),D18,IF(ISNUMBER(FIND("SM",'Základní údaje a obsah spisu'!$B$1)),E18,IF(ISNUMBER(FIND("ZP",'Základní údaje a obsah spisu'!$B$1)),F18,IF(ISNUMBER(FIND("ST",'Základní údaje a obsah spisu'!$B$1)),G18,IF(ISNUMBER(FIND("RI",'Základní údaje a obsah spisu'!$B$1)),H18,I18)))))))</f>
        <v>0</v>
      </c>
    </row>
    <row r="19" spans="1:1" x14ac:dyDescent="0.25">
      <c r="A19">
        <f>IF(ISNUMBER(FIND("KI",'Základní údaje a obsah spisu'!$B$1)),B19,IF(ISNUMBER(FIND("PS",'Základní údaje a obsah spisu'!$B$1)),C19,IF(ISNUMBER(FIND("SU",'Základní údaje a obsah spisu'!$B$1)),D19,IF(ISNUMBER(FIND("SM",'Základní údaje a obsah spisu'!$B$1)),E19,IF(ISNUMBER(FIND("ZP",'Základní údaje a obsah spisu'!$B$1)),F19,IF(ISNUMBER(FIND("ST",'Základní údaje a obsah spisu'!$B$1)),G19,IF(ISNUMBER(FIND("RI",'Základní údaje a obsah spisu'!$B$1)),H19,I19)))))))</f>
        <v>0</v>
      </c>
    </row>
    <row r="20" spans="1:1" x14ac:dyDescent="0.25">
      <c r="A20">
        <f>IF(ISNUMBER(FIND("KI",'Základní údaje a obsah spisu'!$B$1)),B20,IF(ISNUMBER(FIND("PS",'Základní údaje a obsah spisu'!$B$1)),C20,IF(ISNUMBER(FIND("SU",'Základní údaje a obsah spisu'!$B$1)),D20,IF(ISNUMBER(FIND("SM",'Základní údaje a obsah spisu'!$B$1)),E20,IF(ISNUMBER(FIND("ZP",'Základní údaje a obsah spisu'!$B$1)),F20,IF(ISNUMBER(FIND("ST",'Základní údaje a obsah spisu'!$B$1)),G20,IF(ISNUMBER(FIND("RI",'Základní údaje a obsah spisu'!$B$1)),H20,I20)))))))</f>
        <v>0</v>
      </c>
    </row>
    <row r="21" spans="1:1" x14ac:dyDescent="0.25">
      <c r="A21">
        <f>IF(ISNUMBER(FIND("KI",'Základní údaje a obsah spisu'!$B$1)),B21,IF(ISNUMBER(FIND("PS",'Základní údaje a obsah spisu'!$B$1)),C21,IF(ISNUMBER(FIND("SU",'Základní údaje a obsah spisu'!$B$1)),D21,IF(ISNUMBER(FIND("SM",'Základní údaje a obsah spisu'!$B$1)),E21,IF(ISNUMBER(FIND("ZP",'Základní údaje a obsah spisu'!$B$1)),F21,IF(ISNUMBER(FIND("ST",'Základní údaje a obsah spisu'!$B$1)),G21,IF(ISNUMBER(FIND("RI",'Základní údaje a obsah spisu'!$B$1)),H21,I21)))))))</f>
        <v>0</v>
      </c>
    </row>
    <row r="22" spans="1:1" x14ac:dyDescent="0.25">
      <c r="A22">
        <f>IF(ISNUMBER(FIND("KI",'Základní údaje a obsah spisu'!$B$1)),B22,IF(ISNUMBER(FIND("PS",'Základní údaje a obsah spisu'!$B$1)),C22,IF(ISNUMBER(FIND("SU",'Základní údaje a obsah spisu'!$B$1)),D22,IF(ISNUMBER(FIND("SM",'Základní údaje a obsah spisu'!$B$1)),E22,IF(ISNUMBER(FIND("ZP",'Základní údaje a obsah spisu'!$B$1)),F22,IF(ISNUMBER(FIND("ST",'Základní údaje a obsah spisu'!$B$1)),G22,IF(ISNUMBER(FIND("RI",'Základní údaje a obsah spisu'!$B$1)),H22,I22)))))))</f>
        <v>0</v>
      </c>
    </row>
    <row r="23" spans="1:1" x14ac:dyDescent="0.25">
      <c r="A23">
        <f>IF(ISNUMBER(FIND("KI",'Základní údaje a obsah spisu'!$B$1)),B23,IF(ISNUMBER(FIND("PS",'Základní údaje a obsah spisu'!$B$1)),C23,IF(ISNUMBER(FIND("SU",'Základní údaje a obsah spisu'!$B$1)),D23,IF(ISNUMBER(FIND("SM",'Základní údaje a obsah spisu'!$B$1)),E23,IF(ISNUMBER(FIND("ZP",'Základní údaje a obsah spisu'!$B$1)),F23,IF(ISNUMBER(FIND("ST",'Základní údaje a obsah spisu'!$B$1)),G23,IF(ISNUMBER(FIND("RI",'Základní údaje a obsah spisu'!$B$1)),H23,I23)))))))</f>
        <v>0</v>
      </c>
    </row>
    <row r="24" spans="1:1" x14ac:dyDescent="0.25">
      <c r="A24">
        <f>IF(ISNUMBER(FIND("KI",'Základní údaje a obsah spisu'!$B$1)),B24,IF(ISNUMBER(FIND("PS",'Základní údaje a obsah spisu'!$B$1)),C24,IF(ISNUMBER(FIND("SU",'Základní údaje a obsah spisu'!$B$1)),D24,IF(ISNUMBER(FIND("SM",'Základní údaje a obsah spisu'!$B$1)),E24,IF(ISNUMBER(FIND("ZP",'Základní údaje a obsah spisu'!$B$1)),F24,IF(ISNUMBER(FIND("ST",'Základní údaje a obsah spisu'!$B$1)),G24,IF(ISNUMBER(FIND("RI",'Základní údaje a obsah spisu'!$B$1)),H24,I24)))))))</f>
        <v>0</v>
      </c>
    </row>
    <row r="25" spans="1:1" x14ac:dyDescent="0.25">
      <c r="A25">
        <f>IF(ISNUMBER(FIND("KI",'Základní údaje a obsah spisu'!$B$1)),B25,IF(ISNUMBER(FIND("PS",'Základní údaje a obsah spisu'!$B$1)),C25,IF(ISNUMBER(FIND("SU",'Základní údaje a obsah spisu'!$B$1)),D25,IF(ISNUMBER(FIND("SM",'Základní údaje a obsah spisu'!$B$1)),E25,IF(ISNUMBER(FIND("ZP",'Základní údaje a obsah spisu'!$B$1)),F25,IF(ISNUMBER(FIND("ST",'Základní údaje a obsah spisu'!$B$1)),G25,IF(ISNUMBER(FIND("RI",'Základní údaje a obsah spisu'!$B$1)),H25,I25)))))))</f>
        <v>0</v>
      </c>
    </row>
    <row r="26" spans="1:1" x14ac:dyDescent="0.25">
      <c r="A26">
        <f>IF(ISNUMBER(FIND("KI",'Základní údaje a obsah spisu'!$B$1)),B26,IF(ISNUMBER(FIND("PS",'Základní údaje a obsah spisu'!$B$1)),C26,IF(ISNUMBER(FIND("SU",'Základní údaje a obsah spisu'!$B$1)),D26,IF(ISNUMBER(FIND("SM",'Základní údaje a obsah spisu'!$B$1)),E26,IF(ISNUMBER(FIND("ZP",'Základní údaje a obsah spisu'!$B$1)),F26,IF(ISNUMBER(FIND("ST",'Základní údaje a obsah spisu'!$B$1)),G26,IF(ISNUMBER(FIND("RI",'Základní údaje a obsah spisu'!$B$1)),H26,I26)))))))</f>
        <v>0</v>
      </c>
    </row>
    <row r="27" spans="1:1" x14ac:dyDescent="0.25">
      <c r="A27">
        <f>IF(ISNUMBER(FIND("KI",'Základní údaje a obsah spisu'!$B$1)),B27,IF(ISNUMBER(FIND("PS",'Základní údaje a obsah spisu'!$B$1)),C27,IF(ISNUMBER(FIND("SU",'Základní údaje a obsah spisu'!$B$1)),D27,IF(ISNUMBER(FIND("SM",'Základní údaje a obsah spisu'!$B$1)),E27,IF(ISNUMBER(FIND("ZP",'Základní údaje a obsah spisu'!$B$1)),F27,IF(ISNUMBER(FIND("ST",'Základní údaje a obsah spisu'!$B$1)),G27,IF(ISNUMBER(FIND("RI",'Základní údaje a obsah spisu'!$B$1)),H27,I27)))))))</f>
        <v>0</v>
      </c>
    </row>
    <row r="28" spans="1:1" x14ac:dyDescent="0.25">
      <c r="A28">
        <f>IF(ISNUMBER(FIND("KI",'Základní údaje a obsah spisu'!$B$1)),B28,IF(ISNUMBER(FIND("PS",'Základní údaje a obsah spisu'!$B$1)),C28,IF(ISNUMBER(FIND("SU",'Základní údaje a obsah spisu'!$B$1)),D28,IF(ISNUMBER(FIND("SM",'Základní údaje a obsah spisu'!$B$1)),E28,IF(ISNUMBER(FIND("ZP",'Základní údaje a obsah spisu'!$B$1)),F28,IF(ISNUMBER(FIND("ST",'Základní údaje a obsah spisu'!$B$1)),G28,IF(ISNUMBER(FIND("RI",'Základní údaje a obsah spisu'!$B$1)),H28,I28)))))))</f>
        <v>0</v>
      </c>
    </row>
    <row r="29" spans="1:1" x14ac:dyDescent="0.25">
      <c r="A29">
        <f>IF(ISNUMBER(FIND("KI",'Základní údaje a obsah spisu'!$B$1)),B29,IF(ISNUMBER(FIND("PS",'Základní údaje a obsah spisu'!$B$1)),C29,IF(ISNUMBER(FIND("SU",'Základní údaje a obsah spisu'!$B$1)),D29,IF(ISNUMBER(FIND("SM",'Základní údaje a obsah spisu'!$B$1)),E29,IF(ISNUMBER(FIND("ZP",'Základní údaje a obsah spisu'!$B$1)),F29,IF(ISNUMBER(FIND("ST",'Základní údaje a obsah spisu'!$B$1)),G29,IF(ISNUMBER(FIND("RI",'Základní údaje a obsah spisu'!$B$1)),H29,I29)))))))</f>
        <v>0</v>
      </c>
    </row>
    <row r="30" spans="1:1" x14ac:dyDescent="0.25">
      <c r="A30">
        <f>IF(ISNUMBER(FIND("KI",'Základní údaje a obsah spisu'!$B$1)),B30,IF(ISNUMBER(FIND("PS",'Základní údaje a obsah spisu'!$B$1)),C30,IF(ISNUMBER(FIND("SU",'Základní údaje a obsah spisu'!$B$1)),D30,IF(ISNUMBER(FIND("SM",'Základní údaje a obsah spisu'!$B$1)),E30,IF(ISNUMBER(FIND("ZP",'Základní údaje a obsah spisu'!$B$1)),F30,IF(ISNUMBER(FIND("ST",'Základní údaje a obsah spisu'!$B$1)),G30,IF(ISNUMBER(FIND("RI",'Základní údaje a obsah spisu'!$B$1)),H30,I30)))))))</f>
        <v>0</v>
      </c>
    </row>
    <row r="31" spans="1:1" x14ac:dyDescent="0.25">
      <c r="A31">
        <f>IF(ISNUMBER(FIND("KI",'Základní údaje a obsah spisu'!$B$1)),B31,IF(ISNUMBER(FIND("PS",'Základní údaje a obsah spisu'!$B$1)),C31,IF(ISNUMBER(FIND("SU",'Základní údaje a obsah spisu'!$B$1)),D31,IF(ISNUMBER(FIND("SM",'Základní údaje a obsah spisu'!$B$1)),E31,IF(ISNUMBER(FIND("ZP",'Základní údaje a obsah spisu'!$B$1)),F31,IF(ISNUMBER(FIND("ST",'Základní údaje a obsah spisu'!$B$1)),G31,IF(ISNUMBER(FIND("RI",'Základní údaje a obsah spisu'!$B$1)),H31,I31)))))))</f>
        <v>0</v>
      </c>
    </row>
    <row r="32" spans="1:1" x14ac:dyDescent="0.25">
      <c r="A32">
        <f>IF(ISNUMBER(FIND("KI",'Základní údaje a obsah spisu'!$B$1)),B32,IF(ISNUMBER(FIND("PS",'Základní údaje a obsah spisu'!$B$1)),C32,IF(ISNUMBER(FIND("SU",'Základní údaje a obsah spisu'!$B$1)),D32,IF(ISNUMBER(FIND("SM",'Základní údaje a obsah spisu'!$B$1)),E32,IF(ISNUMBER(FIND("ZP",'Základní údaje a obsah spisu'!$B$1)),F32,IF(ISNUMBER(FIND("ST",'Základní údaje a obsah spisu'!$B$1)),G32,IF(ISNUMBER(FIND("RI",'Základní údaje a obsah spisu'!$B$1)),H32,I32)))))))</f>
        <v>0</v>
      </c>
    </row>
    <row r="33" spans="1:1" x14ac:dyDescent="0.25">
      <c r="A33">
        <f>IF(ISNUMBER(FIND("KI",'Základní údaje a obsah spisu'!$B$1)),B33,IF(ISNUMBER(FIND("PS",'Základní údaje a obsah spisu'!$B$1)),C33,IF(ISNUMBER(FIND("SU",'Základní údaje a obsah spisu'!$B$1)),D33,IF(ISNUMBER(FIND("SM",'Základní údaje a obsah spisu'!$B$1)),E33,IF(ISNUMBER(FIND("ZP",'Základní údaje a obsah spisu'!$B$1)),F33,IF(ISNUMBER(FIND("ST",'Základní údaje a obsah spisu'!$B$1)),G33,IF(ISNUMBER(FIND("RI",'Základní údaje a obsah spisu'!$B$1)),H33,I33)))))))</f>
        <v>0</v>
      </c>
    </row>
    <row r="34" spans="1:1" x14ac:dyDescent="0.25">
      <c r="A34">
        <f>IF(ISNUMBER(FIND("KI",'Základní údaje a obsah spisu'!$B$1)),B34,IF(ISNUMBER(FIND("PS",'Základní údaje a obsah spisu'!$B$1)),C34,IF(ISNUMBER(FIND("SU",'Základní údaje a obsah spisu'!$B$1)),D34,IF(ISNUMBER(FIND("SM",'Základní údaje a obsah spisu'!$B$1)),E34,IF(ISNUMBER(FIND("ZP",'Základní údaje a obsah spisu'!$B$1)),F34,IF(ISNUMBER(FIND("ST",'Základní údaje a obsah spisu'!$B$1)),G34,IF(ISNUMBER(FIND("RI",'Základní údaje a obsah spisu'!$B$1)),H34,I34)))))))</f>
        <v>0</v>
      </c>
    </row>
    <row r="35" spans="1:1" x14ac:dyDescent="0.25">
      <c r="A35">
        <f>IF(ISNUMBER(FIND("KI",'Základní údaje a obsah spisu'!$B$1)),B35,IF(ISNUMBER(FIND("PS",'Základní údaje a obsah spisu'!$B$1)),C35,IF(ISNUMBER(FIND("SU",'Základní údaje a obsah spisu'!$B$1)),D35,IF(ISNUMBER(FIND("SM",'Základní údaje a obsah spisu'!$B$1)),E35,IF(ISNUMBER(FIND("ZP",'Základní údaje a obsah spisu'!$B$1)),F35,IF(ISNUMBER(FIND("ST",'Základní údaje a obsah spisu'!$B$1)),G35,IF(ISNUMBER(FIND("RI",'Základní údaje a obsah spisu'!$B$1)),H35,I35)))))))</f>
        <v>0</v>
      </c>
    </row>
    <row r="36" spans="1:1" x14ac:dyDescent="0.25">
      <c r="A36">
        <f>IF(ISNUMBER(FIND("KI",'Základní údaje a obsah spisu'!$B$1)),B36,IF(ISNUMBER(FIND("PS",'Základní údaje a obsah spisu'!$B$1)),C36,IF(ISNUMBER(FIND("SU",'Základní údaje a obsah spisu'!$B$1)),D36,IF(ISNUMBER(FIND("SM",'Základní údaje a obsah spisu'!$B$1)),E36,IF(ISNUMBER(FIND("ZP",'Základní údaje a obsah spisu'!$B$1)),F36,IF(ISNUMBER(FIND("ST",'Základní údaje a obsah spisu'!$B$1)),G36,IF(ISNUMBER(FIND("RI",'Základní údaje a obsah spisu'!$B$1)),H36,I36)))))))</f>
        <v>0</v>
      </c>
    </row>
    <row r="37" spans="1:1" x14ac:dyDescent="0.25">
      <c r="A37">
        <f>IF(ISNUMBER(FIND("KI",'Základní údaje a obsah spisu'!$B$1)),B37,IF(ISNUMBER(FIND("PS",'Základní údaje a obsah spisu'!$B$1)),C37,IF(ISNUMBER(FIND("SU",'Základní údaje a obsah spisu'!$B$1)),D37,IF(ISNUMBER(FIND("SM",'Základní údaje a obsah spisu'!$B$1)),E37,IF(ISNUMBER(FIND("ZP",'Základní údaje a obsah spisu'!$B$1)),F37,IF(ISNUMBER(FIND("ST",'Základní údaje a obsah spisu'!$B$1)),G37,IF(ISNUMBER(FIND("RI",'Základní údaje a obsah spisu'!$B$1)),H37,I37)))))))</f>
        <v>0</v>
      </c>
    </row>
    <row r="38" spans="1:1" x14ac:dyDescent="0.25">
      <c r="A38">
        <f>IF(ISNUMBER(FIND("KI",'Základní údaje a obsah spisu'!$B$1)),B38,IF(ISNUMBER(FIND("PS",'Základní údaje a obsah spisu'!$B$1)),C38,IF(ISNUMBER(FIND("SU",'Základní údaje a obsah spisu'!$B$1)),D38,IF(ISNUMBER(FIND("SM",'Základní údaje a obsah spisu'!$B$1)),E38,IF(ISNUMBER(FIND("ZP",'Základní údaje a obsah spisu'!$B$1)),F38,IF(ISNUMBER(FIND("ST",'Základní údaje a obsah spisu'!$B$1)),G38,IF(ISNUMBER(FIND("RI",'Základní údaje a obsah spisu'!$B$1)),H38,I38)))))))</f>
        <v>0</v>
      </c>
    </row>
    <row r="39" spans="1:1" x14ac:dyDescent="0.25">
      <c r="A39">
        <f>IF(ISNUMBER(FIND("KI",'Základní údaje a obsah spisu'!$B$1)),B39,IF(ISNUMBER(FIND("PS",'Základní údaje a obsah spisu'!$B$1)),C39,IF(ISNUMBER(FIND("SU",'Základní údaje a obsah spisu'!$B$1)),D39,IF(ISNUMBER(FIND("SM",'Základní údaje a obsah spisu'!$B$1)),E39,IF(ISNUMBER(FIND("ZP",'Základní údaje a obsah spisu'!$B$1)),F39,IF(ISNUMBER(FIND("ST",'Základní údaje a obsah spisu'!$B$1)),G39,IF(ISNUMBER(FIND("RI",'Základní údaje a obsah spisu'!$B$1)),H39,I39)))))))</f>
        <v>0</v>
      </c>
    </row>
    <row r="40" spans="1:1" x14ac:dyDescent="0.25">
      <c r="A40">
        <f>IF(ISNUMBER(FIND("KI",'Základní údaje a obsah spisu'!$B$1)),B40,IF(ISNUMBER(FIND("PS",'Základní údaje a obsah spisu'!$B$1)),C40,IF(ISNUMBER(FIND("SU",'Základní údaje a obsah spisu'!$B$1)),D40,IF(ISNUMBER(FIND("SM",'Základní údaje a obsah spisu'!$B$1)),E40,IF(ISNUMBER(FIND("ZP",'Základní údaje a obsah spisu'!$B$1)),F40,IF(ISNUMBER(FIND("ST",'Základní údaje a obsah spisu'!$B$1)),G40,IF(ISNUMBER(FIND("RI",'Základní údaje a obsah spisu'!$B$1)),H40,I40)))))))</f>
        <v>0</v>
      </c>
    </row>
    <row r="41" spans="1:1" x14ac:dyDescent="0.25">
      <c r="A41">
        <f>IF(ISNUMBER(FIND("KI",'Základní údaje a obsah spisu'!$B$1)),B41,IF(ISNUMBER(FIND("PS",'Základní údaje a obsah spisu'!$B$1)),C41,IF(ISNUMBER(FIND("SU",'Základní údaje a obsah spisu'!$B$1)),D41,IF(ISNUMBER(FIND("SM",'Základní údaje a obsah spisu'!$B$1)),E41,IF(ISNUMBER(FIND("ZP",'Základní údaje a obsah spisu'!$B$1)),F41,IF(ISNUMBER(FIND("ST",'Základní údaje a obsah spisu'!$B$1)),G41,IF(ISNUMBER(FIND("RI",'Základní údaje a obsah spisu'!$B$1)),H41,I41)))))))</f>
        <v>0</v>
      </c>
    </row>
    <row r="42" spans="1:1" x14ac:dyDescent="0.25">
      <c r="A42">
        <f>IF(ISNUMBER(FIND("KI",'Základní údaje a obsah spisu'!$B$1)),B42,IF(ISNUMBER(FIND("PS",'Základní údaje a obsah spisu'!$B$1)),C42,IF(ISNUMBER(FIND("SU",'Základní údaje a obsah spisu'!$B$1)),D42,IF(ISNUMBER(FIND("SM",'Základní údaje a obsah spisu'!$B$1)),E42,IF(ISNUMBER(FIND("ZP",'Základní údaje a obsah spisu'!$B$1)),F42,IF(ISNUMBER(FIND("ST",'Základní údaje a obsah spisu'!$B$1)),G42,IF(ISNUMBER(FIND("RI",'Základní údaje a obsah spisu'!$B$1)),H42,I42)))))))</f>
        <v>0</v>
      </c>
    </row>
    <row r="43" spans="1:1" x14ac:dyDescent="0.25">
      <c r="A43">
        <f>IF(ISNUMBER(FIND("KI",'Základní údaje a obsah spisu'!$B$1)),B43,IF(ISNUMBER(FIND("PS",'Základní údaje a obsah spisu'!$B$1)),C43,IF(ISNUMBER(FIND("SU",'Základní údaje a obsah spisu'!$B$1)),D43,IF(ISNUMBER(FIND("SM",'Základní údaje a obsah spisu'!$B$1)),E43,IF(ISNUMBER(FIND("ZP",'Základní údaje a obsah spisu'!$B$1)),F43,IF(ISNUMBER(FIND("ST",'Základní údaje a obsah spisu'!$B$1)),G43,IF(ISNUMBER(FIND("RI",'Základní údaje a obsah spisu'!$B$1)),H43,I43)))))))</f>
        <v>0</v>
      </c>
    </row>
    <row r="44" spans="1:1" x14ac:dyDescent="0.25">
      <c r="A44">
        <f>IF(ISNUMBER(FIND("KI",'Základní údaje a obsah spisu'!$B$1)),B44,IF(ISNUMBER(FIND("PS",'Základní údaje a obsah spisu'!$B$1)),C44,IF(ISNUMBER(FIND("SU",'Základní údaje a obsah spisu'!$B$1)),D44,IF(ISNUMBER(FIND("SM",'Základní údaje a obsah spisu'!$B$1)),E44,IF(ISNUMBER(FIND("ZP",'Základní údaje a obsah spisu'!$B$1)),F44,IF(ISNUMBER(FIND("ST",'Základní údaje a obsah spisu'!$B$1)),G44,IF(ISNUMBER(FIND("RI",'Základní údaje a obsah spisu'!$B$1)),H44,I44)))))))</f>
        <v>0</v>
      </c>
    </row>
    <row r="45" spans="1:1" x14ac:dyDescent="0.25">
      <c r="A45">
        <f>IF(ISNUMBER(FIND("KI",'Základní údaje a obsah spisu'!$B$1)),B45,IF(ISNUMBER(FIND("PS",'Základní údaje a obsah spisu'!$B$1)),C45,IF(ISNUMBER(FIND("SU",'Základní údaje a obsah spisu'!$B$1)),D45,IF(ISNUMBER(FIND("SM",'Základní údaje a obsah spisu'!$B$1)),E45,IF(ISNUMBER(FIND("ZP",'Základní údaje a obsah spisu'!$B$1)),F45,IF(ISNUMBER(FIND("ST",'Základní údaje a obsah spisu'!$B$1)),G45,IF(ISNUMBER(FIND("RI",'Základní údaje a obsah spisu'!$B$1)),H45,I45)))))))</f>
        <v>0</v>
      </c>
    </row>
    <row r="46" spans="1:1" x14ac:dyDescent="0.25">
      <c r="A46">
        <f>IF(ISNUMBER(FIND("KI",'Základní údaje a obsah spisu'!$B$1)),B46,IF(ISNUMBER(FIND("PS",'Základní údaje a obsah spisu'!$B$1)),C46,IF(ISNUMBER(FIND("SU",'Základní údaje a obsah spisu'!$B$1)),D46,IF(ISNUMBER(FIND("SM",'Základní údaje a obsah spisu'!$B$1)),E46,IF(ISNUMBER(FIND("ZP",'Základní údaje a obsah spisu'!$B$1)),F46,IF(ISNUMBER(FIND("ST",'Základní údaje a obsah spisu'!$B$1)),G46,IF(ISNUMBER(FIND("RI",'Základní údaje a obsah spisu'!$B$1)),H46,I46)))))))</f>
        <v>0</v>
      </c>
    </row>
    <row r="47" spans="1:1" x14ac:dyDescent="0.25">
      <c r="A47">
        <f>IF(ISNUMBER(FIND("KI",'Základní údaje a obsah spisu'!$B$1)),B47,IF(ISNUMBER(FIND("PS",'Základní údaje a obsah spisu'!$B$1)),C47,IF(ISNUMBER(FIND("SU",'Základní údaje a obsah spisu'!$B$1)),D47,IF(ISNUMBER(FIND("SM",'Základní údaje a obsah spisu'!$B$1)),E47,IF(ISNUMBER(FIND("ZP",'Základní údaje a obsah spisu'!$B$1)),F47,IF(ISNUMBER(FIND("ST",'Základní údaje a obsah spisu'!$B$1)),G47,IF(ISNUMBER(FIND("RI",'Základní údaje a obsah spisu'!$B$1)),H47,I47)))))))</f>
        <v>0</v>
      </c>
    </row>
    <row r="48" spans="1:1" x14ac:dyDescent="0.25">
      <c r="A48">
        <f>IF(ISNUMBER(FIND("KI",'Základní údaje a obsah spisu'!$B$1)),B48,IF(ISNUMBER(FIND("PS",'Základní údaje a obsah spisu'!$B$1)),C48,IF(ISNUMBER(FIND("SU",'Základní údaje a obsah spisu'!$B$1)),D48,IF(ISNUMBER(FIND("SM",'Základní údaje a obsah spisu'!$B$1)),E48,IF(ISNUMBER(FIND("ZP",'Základní údaje a obsah spisu'!$B$1)),F48,IF(ISNUMBER(FIND("ST",'Základní údaje a obsah spisu'!$B$1)),G48,IF(ISNUMBER(FIND("RI",'Základní údaje a obsah spisu'!$B$1)),H48,I48)))))))</f>
        <v>0</v>
      </c>
    </row>
    <row r="49" spans="1:1" x14ac:dyDescent="0.25">
      <c r="A49">
        <f>IF(ISNUMBER(FIND("KI",'Základní údaje a obsah spisu'!$B$1)),B49,IF(ISNUMBER(FIND("PS",'Základní údaje a obsah spisu'!$B$1)),C49,IF(ISNUMBER(FIND("SU",'Základní údaje a obsah spisu'!$B$1)),D49,IF(ISNUMBER(FIND("SM",'Základní údaje a obsah spisu'!$B$1)),E49,IF(ISNUMBER(FIND("ZP",'Základní údaje a obsah spisu'!$B$1)),F49,IF(ISNUMBER(FIND("ST",'Základní údaje a obsah spisu'!$B$1)),G49,IF(ISNUMBER(FIND("RI",'Základní údaje a obsah spisu'!$B$1)),H49,I49)))))))</f>
        <v>0</v>
      </c>
    </row>
    <row r="50" spans="1:1" x14ac:dyDescent="0.25">
      <c r="A50">
        <f>IF(ISNUMBER(FIND("KI",'Základní údaje a obsah spisu'!$B$1)),B50,IF(ISNUMBER(FIND("PS",'Základní údaje a obsah spisu'!$B$1)),C50,IF(ISNUMBER(FIND("SU",'Základní údaje a obsah spisu'!$B$1)),D50,IF(ISNUMBER(FIND("SM",'Základní údaje a obsah spisu'!$B$1)),E50,IF(ISNUMBER(FIND("ZP",'Základní údaje a obsah spisu'!$B$1)),F50,IF(ISNUMBER(FIND("ST",'Základní údaje a obsah spisu'!$B$1)),G50,IF(ISNUMBER(FIND("RI",'Základní údaje a obsah spisu'!$B$1)),H50,I50)))))))</f>
        <v>0</v>
      </c>
    </row>
    <row r="51" spans="1:1" x14ac:dyDescent="0.25">
      <c r="A51">
        <f>IF(ISNUMBER(FIND("KI",'Základní údaje a obsah spisu'!$B$1)),B51,IF(ISNUMBER(FIND("PS",'Základní údaje a obsah spisu'!$B$1)),C51,IF(ISNUMBER(FIND("SU",'Základní údaje a obsah spisu'!$B$1)),D51,IF(ISNUMBER(FIND("SM",'Základní údaje a obsah spisu'!$B$1)),E51,IF(ISNUMBER(FIND("ZP",'Základní údaje a obsah spisu'!$B$1)),F51,IF(ISNUMBER(FIND("ST",'Základní údaje a obsah spisu'!$B$1)),G51,IF(ISNUMBER(FIND("RI",'Základní údaje a obsah spisu'!$B$1)),H51,I51)))))))</f>
        <v>0</v>
      </c>
    </row>
    <row r="52" spans="1:1" x14ac:dyDescent="0.25">
      <c r="A52">
        <f>IF(ISNUMBER(FIND("KI",'Základní údaje a obsah spisu'!$B$1)),B52,IF(ISNUMBER(FIND("PS",'Základní údaje a obsah spisu'!$B$1)),C52,IF(ISNUMBER(FIND("SU",'Základní údaje a obsah spisu'!$B$1)),D52,IF(ISNUMBER(FIND("SM",'Základní údaje a obsah spisu'!$B$1)),E52,IF(ISNUMBER(FIND("ZP",'Základní údaje a obsah spisu'!$B$1)),F52,IF(ISNUMBER(FIND("ST",'Základní údaje a obsah spisu'!$B$1)),G52,IF(ISNUMBER(FIND("RI",'Základní údaje a obsah spisu'!$B$1)),H52,I52)))))))</f>
        <v>0</v>
      </c>
    </row>
    <row r="53" spans="1:1" x14ac:dyDescent="0.25">
      <c r="A53">
        <f>IF(ISNUMBER(FIND("KI",'Základní údaje a obsah spisu'!$B$1)),B53,IF(ISNUMBER(FIND("PS",'Základní údaje a obsah spisu'!$B$1)),C53,IF(ISNUMBER(FIND("SU",'Základní údaje a obsah spisu'!$B$1)),D53,IF(ISNUMBER(FIND("SM",'Základní údaje a obsah spisu'!$B$1)),E53,IF(ISNUMBER(FIND("ZP",'Základní údaje a obsah spisu'!$B$1)),F53,IF(ISNUMBER(FIND("ST",'Základní údaje a obsah spisu'!$B$1)),G53,IF(ISNUMBER(FIND("RI",'Základní údaje a obsah spisu'!$B$1)),H53,I53)))))))</f>
        <v>0</v>
      </c>
    </row>
    <row r="54" spans="1:1" x14ac:dyDescent="0.25">
      <c r="A54">
        <f>IF(ISNUMBER(FIND("KI",'Základní údaje a obsah spisu'!$B$1)),B54,IF(ISNUMBER(FIND("PS",'Základní údaje a obsah spisu'!$B$1)),C54,IF(ISNUMBER(FIND("SU",'Základní údaje a obsah spisu'!$B$1)),D54,IF(ISNUMBER(FIND("SM",'Základní údaje a obsah spisu'!$B$1)),E54,IF(ISNUMBER(FIND("ZP",'Základní údaje a obsah spisu'!$B$1)),F54,IF(ISNUMBER(FIND("ST",'Základní údaje a obsah spisu'!$B$1)),G54,IF(ISNUMBER(FIND("RI",'Základní údaje a obsah spisu'!$B$1)),H54,I54)))))))</f>
        <v>0</v>
      </c>
    </row>
    <row r="55" spans="1:1" x14ac:dyDescent="0.25">
      <c r="A55">
        <f>IF(ISNUMBER(FIND("KI",'Základní údaje a obsah spisu'!$B$1)),B55,IF(ISNUMBER(FIND("PS",'Základní údaje a obsah spisu'!$B$1)),C55,IF(ISNUMBER(FIND("SU",'Základní údaje a obsah spisu'!$B$1)),D55,IF(ISNUMBER(FIND("SM",'Základní údaje a obsah spisu'!$B$1)),E55,IF(ISNUMBER(FIND("ZP",'Základní údaje a obsah spisu'!$B$1)),F55,IF(ISNUMBER(FIND("ST",'Základní údaje a obsah spisu'!$B$1)),G55,IF(ISNUMBER(FIND("RI",'Základní údaje a obsah spisu'!$B$1)),H55,I55)))))))</f>
        <v>0</v>
      </c>
    </row>
    <row r="56" spans="1:1" x14ac:dyDescent="0.25">
      <c r="A56">
        <f>IF(ISNUMBER(FIND("KI",'Základní údaje a obsah spisu'!$B$1)),B56,IF(ISNUMBER(FIND("PS",'Základní údaje a obsah spisu'!$B$1)),C56,IF(ISNUMBER(FIND("SU",'Základní údaje a obsah spisu'!$B$1)),D56,IF(ISNUMBER(FIND("SM",'Základní údaje a obsah spisu'!$B$1)),E56,IF(ISNUMBER(FIND("ZP",'Základní údaje a obsah spisu'!$B$1)),F56,IF(ISNUMBER(FIND("ST",'Základní údaje a obsah spisu'!$B$1)),G56,IF(ISNUMBER(FIND("RI",'Základní údaje a obsah spisu'!$B$1)),H56,I56)))))))</f>
        <v>0</v>
      </c>
    </row>
    <row r="57" spans="1:1" x14ac:dyDescent="0.25">
      <c r="A57">
        <f>IF(ISNUMBER(FIND("KI",'Základní údaje a obsah spisu'!$B$1)),B57,IF(ISNUMBER(FIND("PS",'Základní údaje a obsah spisu'!$B$1)),C57,IF(ISNUMBER(FIND("SU",'Základní údaje a obsah spisu'!$B$1)),D57,IF(ISNUMBER(FIND("SM",'Základní údaje a obsah spisu'!$B$1)),E57,IF(ISNUMBER(FIND("ZP",'Základní údaje a obsah spisu'!$B$1)),F57,IF(ISNUMBER(FIND("ST",'Základní údaje a obsah spisu'!$B$1)),G57,IF(ISNUMBER(FIND("RI",'Základní údaje a obsah spisu'!$B$1)),H57,I57)))))))</f>
        <v>0</v>
      </c>
    </row>
    <row r="58" spans="1:1" x14ac:dyDescent="0.25">
      <c r="A58">
        <f>IF(ISNUMBER(FIND("KI",'Základní údaje a obsah spisu'!$B$1)),B58,IF(ISNUMBER(FIND("PS",'Základní údaje a obsah spisu'!$B$1)),C58,IF(ISNUMBER(FIND("SU",'Základní údaje a obsah spisu'!$B$1)),D58,IF(ISNUMBER(FIND("SM",'Základní údaje a obsah spisu'!$B$1)),E58,IF(ISNUMBER(FIND("ZP",'Základní údaje a obsah spisu'!$B$1)),F58,IF(ISNUMBER(FIND("ST",'Základní údaje a obsah spisu'!$B$1)),G58,IF(ISNUMBER(FIND("RI",'Základní údaje a obsah spisu'!$B$1)),H58,I58)))))))</f>
        <v>0</v>
      </c>
    </row>
    <row r="59" spans="1:1" x14ac:dyDescent="0.25">
      <c r="A59">
        <f>IF(ISNUMBER(FIND("KI",'Základní údaje a obsah spisu'!$B$1)),B59,IF(ISNUMBER(FIND("PS",'Základní údaje a obsah spisu'!$B$1)),C59,IF(ISNUMBER(FIND("SU",'Základní údaje a obsah spisu'!$B$1)),D59,IF(ISNUMBER(FIND("SM",'Základní údaje a obsah spisu'!$B$1)),E59,IF(ISNUMBER(FIND("ZP",'Základní údaje a obsah spisu'!$B$1)),F59,IF(ISNUMBER(FIND("ST",'Základní údaje a obsah spisu'!$B$1)),G59,IF(ISNUMBER(FIND("RI",'Základní údaje a obsah spisu'!$B$1)),H59,I59)))))))</f>
        <v>0</v>
      </c>
    </row>
    <row r="60" spans="1:1" x14ac:dyDescent="0.25">
      <c r="A60">
        <f>IF(ISNUMBER(FIND("KI",'Základní údaje a obsah spisu'!$B$1)),B60,IF(ISNUMBER(FIND("PS",'Základní údaje a obsah spisu'!$B$1)),C60,IF(ISNUMBER(FIND("SU",'Základní údaje a obsah spisu'!$B$1)),D60,IF(ISNUMBER(FIND("SM",'Základní údaje a obsah spisu'!$B$1)),E60,IF(ISNUMBER(FIND("ZP",'Základní údaje a obsah spisu'!$B$1)),F60,IF(ISNUMBER(FIND("ST",'Základní údaje a obsah spisu'!$B$1)),G60,IF(ISNUMBER(FIND("RI",'Základní údaje a obsah spisu'!$B$1)),H60,I60)))))))</f>
        <v>0</v>
      </c>
    </row>
    <row r="61" spans="1:1" x14ac:dyDescent="0.25">
      <c r="A61">
        <f>IF(ISNUMBER(FIND("KI",'Základní údaje a obsah spisu'!$B$1)),B61,IF(ISNUMBER(FIND("PS",'Základní údaje a obsah spisu'!$B$1)),C61,IF(ISNUMBER(FIND("SU",'Základní údaje a obsah spisu'!$B$1)),D61,IF(ISNUMBER(FIND("SM",'Základní údaje a obsah spisu'!$B$1)),E61,IF(ISNUMBER(FIND("ZP",'Základní údaje a obsah spisu'!$B$1)),F61,IF(ISNUMBER(FIND("ST",'Základní údaje a obsah spisu'!$B$1)),G61,IF(ISNUMBER(FIND("RI",'Základní údaje a obsah spisu'!$B$1)),H61,I61)))))))</f>
        <v>0</v>
      </c>
    </row>
    <row r="62" spans="1:1" x14ac:dyDescent="0.25">
      <c r="A62">
        <f>IF(ISNUMBER(FIND("KI",'Základní údaje a obsah spisu'!$B$1)),B62,IF(ISNUMBER(FIND("PS",'Základní údaje a obsah spisu'!$B$1)),C62,IF(ISNUMBER(FIND("SU",'Základní údaje a obsah spisu'!$B$1)),D62,IF(ISNUMBER(FIND("SM",'Základní údaje a obsah spisu'!$B$1)),E62,IF(ISNUMBER(FIND("ZP",'Základní údaje a obsah spisu'!$B$1)),F62,IF(ISNUMBER(FIND("ST",'Základní údaje a obsah spisu'!$B$1)),G62,IF(ISNUMBER(FIND("RI",'Základní údaje a obsah spisu'!$B$1)),H62,I62)))))))</f>
        <v>0</v>
      </c>
    </row>
    <row r="63" spans="1:1" x14ac:dyDescent="0.25">
      <c r="A63">
        <f>IF(ISNUMBER(FIND("KI",'Základní údaje a obsah spisu'!$B$1)),B63,IF(ISNUMBER(FIND("PS",'Základní údaje a obsah spisu'!$B$1)),C63,IF(ISNUMBER(FIND("SU",'Základní údaje a obsah spisu'!$B$1)),D63,IF(ISNUMBER(FIND("SM",'Základní údaje a obsah spisu'!$B$1)),E63,IF(ISNUMBER(FIND("ZP",'Základní údaje a obsah spisu'!$B$1)),F63,IF(ISNUMBER(FIND("ST",'Základní údaje a obsah spisu'!$B$1)),G63,IF(ISNUMBER(FIND("RI",'Základní údaje a obsah spisu'!$B$1)),H63,I63)))))))</f>
        <v>0</v>
      </c>
    </row>
    <row r="64" spans="1:1" x14ac:dyDescent="0.25">
      <c r="A64">
        <f>IF(ISNUMBER(FIND("KI",'Základní údaje a obsah spisu'!$B$1)),B64,IF(ISNUMBER(FIND("PS",'Základní údaje a obsah spisu'!$B$1)),C64,IF(ISNUMBER(FIND("SU",'Základní údaje a obsah spisu'!$B$1)),D64,IF(ISNUMBER(FIND("SM",'Základní údaje a obsah spisu'!$B$1)),E64,IF(ISNUMBER(FIND("ZP",'Základní údaje a obsah spisu'!$B$1)),F64,IF(ISNUMBER(FIND("ST",'Základní údaje a obsah spisu'!$B$1)),G64,IF(ISNUMBER(FIND("RI",'Základní údaje a obsah spisu'!$B$1)),H64,I64)))))))</f>
        <v>0</v>
      </c>
    </row>
    <row r="65" spans="1:1" x14ac:dyDescent="0.25">
      <c r="A65">
        <f>IF(ISNUMBER(FIND("KI",'Základní údaje a obsah spisu'!$B$1)),B65,IF(ISNUMBER(FIND("PS",'Základní údaje a obsah spisu'!$B$1)),C65,IF(ISNUMBER(FIND("SU",'Základní údaje a obsah spisu'!$B$1)),D65,IF(ISNUMBER(FIND("SM",'Základní údaje a obsah spisu'!$B$1)),E65,IF(ISNUMBER(FIND("ZP",'Základní údaje a obsah spisu'!$B$1)),F65,IF(ISNUMBER(FIND("ST",'Základní údaje a obsah spisu'!$B$1)),G65,IF(ISNUMBER(FIND("RI",'Základní údaje a obsah spisu'!$B$1)),H65,I65)))))))</f>
        <v>0</v>
      </c>
    </row>
    <row r="66" spans="1:1" x14ac:dyDescent="0.25">
      <c r="A66">
        <f>IF(ISNUMBER(FIND("KI",'Základní údaje a obsah spisu'!$B$1)),B66,IF(ISNUMBER(FIND("PS",'Základní údaje a obsah spisu'!$B$1)),C66,IF(ISNUMBER(FIND("SU",'Základní údaje a obsah spisu'!$B$1)),D66,IF(ISNUMBER(FIND("SM",'Základní údaje a obsah spisu'!$B$1)),E66,IF(ISNUMBER(FIND("ZP",'Základní údaje a obsah spisu'!$B$1)),F66,IF(ISNUMBER(FIND("ST",'Základní údaje a obsah spisu'!$B$1)),G66,IF(ISNUMBER(FIND("RI",'Základní údaje a obsah spisu'!$B$1)),H66,I66)))))))</f>
        <v>0</v>
      </c>
    </row>
    <row r="67" spans="1:1" x14ac:dyDescent="0.25">
      <c r="A67">
        <f>IF(ISNUMBER(FIND("KI",'Základní údaje a obsah spisu'!$B$1)),B67,IF(ISNUMBER(FIND("PS",'Základní údaje a obsah spisu'!$B$1)),C67,IF(ISNUMBER(FIND("SU",'Základní údaje a obsah spisu'!$B$1)),D67,IF(ISNUMBER(FIND("SM",'Základní údaje a obsah spisu'!$B$1)),E67,IF(ISNUMBER(FIND("ZP",'Základní údaje a obsah spisu'!$B$1)),F67,IF(ISNUMBER(FIND("ST",'Základní údaje a obsah spisu'!$B$1)),G67,IF(ISNUMBER(FIND("RI",'Základní údaje a obsah spisu'!$B$1)),H67,I67)))))))</f>
        <v>0</v>
      </c>
    </row>
    <row r="68" spans="1:1" x14ac:dyDescent="0.25">
      <c r="A68">
        <f>IF(ISNUMBER(FIND("KI",'Základní údaje a obsah spisu'!$B$1)),B68,IF(ISNUMBER(FIND("PS",'Základní údaje a obsah spisu'!$B$1)),C68,IF(ISNUMBER(FIND("SU",'Základní údaje a obsah spisu'!$B$1)),D68,IF(ISNUMBER(FIND("SM",'Základní údaje a obsah spisu'!$B$1)),E68,IF(ISNUMBER(FIND("ZP",'Základní údaje a obsah spisu'!$B$1)),F68,IF(ISNUMBER(FIND("ST",'Základní údaje a obsah spisu'!$B$1)),G68,IF(ISNUMBER(FIND("RI",'Základní údaje a obsah spisu'!$B$1)),H68,I68)))))))</f>
        <v>0</v>
      </c>
    </row>
    <row r="69" spans="1:1" x14ac:dyDescent="0.25">
      <c r="A69">
        <f>IF(ISNUMBER(FIND("KI",'Základní údaje a obsah spisu'!$B$1)),B69,IF(ISNUMBER(FIND("PS",'Základní údaje a obsah spisu'!$B$1)),C69,IF(ISNUMBER(FIND("SU",'Základní údaje a obsah spisu'!$B$1)),D69,IF(ISNUMBER(FIND("SM",'Základní údaje a obsah spisu'!$B$1)),E69,IF(ISNUMBER(FIND("ZP",'Základní údaje a obsah spisu'!$B$1)),F69,IF(ISNUMBER(FIND("ST",'Základní údaje a obsah spisu'!$B$1)),G69,IF(ISNUMBER(FIND("RI",'Základní údaje a obsah spisu'!$B$1)),H69,I69)))))))</f>
        <v>0</v>
      </c>
    </row>
    <row r="70" spans="1:1" x14ac:dyDescent="0.25">
      <c r="A70">
        <f>IF(ISNUMBER(FIND("KI",'Základní údaje a obsah spisu'!$B$1)),B70,IF(ISNUMBER(FIND("PS",'Základní údaje a obsah spisu'!$B$1)),C70,IF(ISNUMBER(FIND("SU",'Základní údaje a obsah spisu'!$B$1)),D70,IF(ISNUMBER(FIND("SM",'Základní údaje a obsah spisu'!$B$1)),E70,IF(ISNUMBER(FIND("ZP",'Základní údaje a obsah spisu'!$B$1)),F70,IF(ISNUMBER(FIND("ST",'Základní údaje a obsah spisu'!$B$1)),G70,IF(ISNUMBER(FIND("RI",'Základní údaje a obsah spisu'!$B$1)),H70,I70)))))))</f>
        <v>0</v>
      </c>
    </row>
    <row r="71" spans="1:1" x14ac:dyDescent="0.25">
      <c r="A71">
        <f>IF(ISNUMBER(FIND("KI",'Základní údaje a obsah spisu'!$B$1)),B71,IF(ISNUMBER(FIND("PS",'Základní údaje a obsah spisu'!$B$1)),C71,IF(ISNUMBER(FIND("SU",'Základní údaje a obsah spisu'!$B$1)),D71,IF(ISNUMBER(FIND("SM",'Základní údaje a obsah spisu'!$B$1)),E71,IF(ISNUMBER(FIND("ZP",'Základní údaje a obsah spisu'!$B$1)),F71,IF(ISNUMBER(FIND("ST",'Základní údaje a obsah spisu'!$B$1)),G71,IF(ISNUMBER(FIND("RI",'Základní údaje a obsah spisu'!$B$1)),H71,I71)))))))</f>
        <v>0</v>
      </c>
    </row>
    <row r="72" spans="1:1" x14ac:dyDescent="0.25">
      <c r="A72">
        <f>IF(ISNUMBER(FIND("KI",'Základní údaje a obsah spisu'!$B$1)),B72,IF(ISNUMBER(FIND("PS",'Základní údaje a obsah spisu'!$B$1)),C72,IF(ISNUMBER(FIND("SU",'Základní údaje a obsah spisu'!$B$1)),D72,IF(ISNUMBER(FIND("SM",'Základní údaje a obsah spisu'!$B$1)),E72,IF(ISNUMBER(FIND("ZP",'Základní údaje a obsah spisu'!$B$1)),F72,IF(ISNUMBER(FIND("ST",'Základní údaje a obsah spisu'!$B$1)),G72,IF(ISNUMBER(FIND("RI",'Základní údaje a obsah spisu'!$B$1)),H72,I72)))))))</f>
        <v>0</v>
      </c>
    </row>
    <row r="73" spans="1:1" x14ac:dyDescent="0.25">
      <c r="A73">
        <f>IF(ISNUMBER(FIND("KI",'Základní údaje a obsah spisu'!$B$1)),B73,IF(ISNUMBER(FIND("PS",'Základní údaje a obsah spisu'!$B$1)),C73,IF(ISNUMBER(FIND("SU",'Základní údaje a obsah spisu'!$B$1)),D73,IF(ISNUMBER(FIND("SM",'Základní údaje a obsah spisu'!$B$1)),E73,IF(ISNUMBER(FIND("ZP",'Základní údaje a obsah spisu'!$B$1)),F73,IF(ISNUMBER(FIND("ST",'Základní údaje a obsah spisu'!$B$1)),G73,IF(ISNUMBER(FIND("RI",'Základní údaje a obsah spisu'!$B$1)),H73,I73)))))))</f>
        <v>0</v>
      </c>
    </row>
    <row r="74" spans="1:1" x14ac:dyDescent="0.25">
      <c r="A74">
        <f>IF(ISNUMBER(FIND("KI",'Základní údaje a obsah spisu'!$B$1)),B74,IF(ISNUMBER(FIND("PS",'Základní údaje a obsah spisu'!$B$1)),C74,IF(ISNUMBER(FIND("SU",'Základní údaje a obsah spisu'!$B$1)),D74,IF(ISNUMBER(FIND("SM",'Základní údaje a obsah spisu'!$B$1)),E74,IF(ISNUMBER(FIND("ZP",'Základní údaje a obsah spisu'!$B$1)),F74,IF(ISNUMBER(FIND("ST",'Základní údaje a obsah spisu'!$B$1)),G74,IF(ISNUMBER(FIND("RI",'Základní údaje a obsah spisu'!$B$1)),H74,I74)))))))</f>
        <v>0</v>
      </c>
    </row>
    <row r="75" spans="1:1" x14ac:dyDescent="0.25">
      <c r="A75">
        <f>IF(ISNUMBER(FIND("KI",'Základní údaje a obsah spisu'!$B$1)),B75,IF(ISNUMBER(FIND("PS",'Základní údaje a obsah spisu'!$B$1)),C75,IF(ISNUMBER(FIND("SU",'Základní údaje a obsah spisu'!$B$1)),D75,IF(ISNUMBER(FIND("SM",'Základní údaje a obsah spisu'!$B$1)),E75,IF(ISNUMBER(FIND("ZP",'Základní údaje a obsah spisu'!$B$1)),F75,IF(ISNUMBER(FIND("ST",'Základní údaje a obsah spisu'!$B$1)),G75,IF(ISNUMBER(FIND("RI",'Základní údaje a obsah spisu'!$B$1)),H75,I75)))))))</f>
        <v>0</v>
      </c>
    </row>
    <row r="76" spans="1:1" x14ac:dyDescent="0.25">
      <c r="A76">
        <f>IF(ISNUMBER(FIND("KI",'Základní údaje a obsah spisu'!$B$1)),B76,IF(ISNUMBER(FIND("PS",'Základní údaje a obsah spisu'!$B$1)),C76,IF(ISNUMBER(FIND("SU",'Základní údaje a obsah spisu'!$B$1)),D76,IF(ISNUMBER(FIND("SM",'Základní údaje a obsah spisu'!$B$1)),E76,IF(ISNUMBER(FIND("ZP",'Základní údaje a obsah spisu'!$B$1)),F76,IF(ISNUMBER(FIND("ST",'Základní údaje a obsah spisu'!$B$1)),G76,IF(ISNUMBER(FIND("RI",'Základní údaje a obsah spisu'!$B$1)),H76,I76)))))))</f>
        <v>0</v>
      </c>
    </row>
    <row r="77" spans="1:1" x14ac:dyDescent="0.25">
      <c r="A77">
        <f>IF(ISNUMBER(FIND("KI",'Základní údaje a obsah spisu'!$B$1)),B77,IF(ISNUMBER(FIND("PS",'Základní údaje a obsah spisu'!$B$1)),C77,IF(ISNUMBER(FIND("SU",'Základní údaje a obsah spisu'!$B$1)),D77,IF(ISNUMBER(FIND("SM",'Základní údaje a obsah spisu'!$B$1)),E77,IF(ISNUMBER(FIND("ZP",'Základní údaje a obsah spisu'!$B$1)),F77,IF(ISNUMBER(FIND("ST",'Základní údaje a obsah spisu'!$B$1)),G77,IF(ISNUMBER(FIND("RI",'Základní údaje a obsah spisu'!$B$1)),H77,I77)))))))</f>
        <v>0</v>
      </c>
    </row>
    <row r="78" spans="1:1" x14ac:dyDescent="0.25">
      <c r="A78">
        <f>IF(ISNUMBER(FIND("KI",'Základní údaje a obsah spisu'!$B$1)),B78,IF(ISNUMBER(FIND("PS",'Základní údaje a obsah spisu'!$B$1)),C78,IF(ISNUMBER(FIND("SU",'Základní údaje a obsah spisu'!$B$1)),D78,IF(ISNUMBER(FIND("SM",'Základní údaje a obsah spisu'!$B$1)),E78,IF(ISNUMBER(FIND("ZP",'Základní údaje a obsah spisu'!$B$1)),F78,IF(ISNUMBER(FIND("ST",'Základní údaje a obsah spisu'!$B$1)),G78,IF(ISNUMBER(FIND("RI",'Základní údaje a obsah spisu'!$B$1)),H78,I78)))))))</f>
        <v>0</v>
      </c>
    </row>
    <row r="79" spans="1:1" x14ac:dyDescent="0.25">
      <c r="A79">
        <f>IF(ISNUMBER(FIND("KI",'Základní údaje a obsah spisu'!$B$1)),B79,IF(ISNUMBER(FIND("PS",'Základní údaje a obsah spisu'!$B$1)),C79,IF(ISNUMBER(FIND("SU",'Základní údaje a obsah spisu'!$B$1)),D79,IF(ISNUMBER(FIND("SM",'Základní údaje a obsah spisu'!$B$1)),E79,IF(ISNUMBER(FIND("ZP",'Základní údaje a obsah spisu'!$B$1)),F79,IF(ISNUMBER(FIND("ST",'Základní údaje a obsah spisu'!$B$1)),G79,IF(ISNUMBER(FIND("RI",'Základní údaje a obsah spisu'!$B$1)),H79,I79)))))))</f>
        <v>0</v>
      </c>
    </row>
    <row r="80" spans="1:1" x14ac:dyDescent="0.25">
      <c r="A80">
        <f>IF(ISNUMBER(FIND("KI",'Základní údaje a obsah spisu'!$B$1)),B80,IF(ISNUMBER(FIND("PS",'Základní údaje a obsah spisu'!$B$1)),C80,IF(ISNUMBER(FIND("SU",'Základní údaje a obsah spisu'!$B$1)),D80,IF(ISNUMBER(FIND("SM",'Základní údaje a obsah spisu'!$B$1)),E80,IF(ISNUMBER(FIND("ZP",'Základní údaje a obsah spisu'!$B$1)),F80,IF(ISNUMBER(FIND("ST",'Základní údaje a obsah spisu'!$B$1)),G80,IF(ISNUMBER(FIND("RI",'Základní údaje a obsah spisu'!$B$1)),H80,I80)))))))</f>
        <v>0</v>
      </c>
    </row>
    <row r="81" spans="1:1" x14ac:dyDescent="0.25">
      <c r="A81">
        <f>IF(ISNUMBER(FIND("KI",'Základní údaje a obsah spisu'!$B$1)),B81,IF(ISNUMBER(FIND("PS",'Základní údaje a obsah spisu'!$B$1)),C81,IF(ISNUMBER(FIND("SU",'Základní údaje a obsah spisu'!$B$1)),D81,IF(ISNUMBER(FIND("SM",'Základní údaje a obsah spisu'!$B$1)),E81,IF(ISNUMBER(FIND("ZP",'Základní údaje a obsah spisu'!$B$1)),F81,IF(ISNUMBER(FIND("ST",'Základní údaje a obsah spisu'!$B$1)),G81,IF(ISNUMBER(FIND("RI",'Základní údaje a obsah spisu'!$B$1)),H81,I81)))))))</f>
        <v>0</v>
      </c>
    </row>
    <row r="82" spans="1:1" x14ac:dyDescent="0.25">
      <c r="A82">
        <f>IF(ISNUMBER(FIND("KI",'Základní údaje a obsah spisu'!$B$1)),B82,IF(ISNUMBER(FIND("PS",'Základní údaje a obsah spisu'!$B$1)),C82,IF(ISNUMBER(FIND("SU",'Základní údaje a obsah spisu'!$B$1)),D82,IF(ISNUMBER(FIND("SM",'Základní údaje a obsah spisu'!$B$1)),E82,IF(ISNUMBER(FIND("ZP",'Základní údaje a obsah spisu'!$B$1)),F82,IF(ISNUMBER(FIND("ST",'Základní údaje a obsah spisu'!$B$1)),G82,IF(ISNUMBER(FIND("RI",'Základní údaje a obsah spisu'!$B$1)),H82,I82)))))))</f>
        <v>0</v>
      </c>
    </row>
    <row r="83" spans="1:1" x14ac:dyDescent="0.25">
      <c r="A83">
        <f>IF(ISNUMBER(FIND("KI",'Základní údaje a obsah spisu'!$B$1)),B83,IF(ISNUMBER(FIND("PS",'Základní údaje a obsah spisu'!$B$1)),C83,IF(ISNUMBER(FIND("SU",'Základní údaje a obsah spisu'!$B$1)),D83,IF(ISNUMBER(FIND("SM",'Základní údaje a obsah spisu'!$B$1)),E83,IF(ISNUMBER(FIND("ZP",'Základní údaje a obsah spisu'!$B$1)),F83,IF(ISNUMBER(FIND("ST",'Základní údaje a obsah spisu'!$B$1)),G83,IF(ISNUMBER(FIND("RI",'Základní údaje a obsah spisu'!$B$1)),H83,I83)))))))</f>
        <v>0</v>
      </c>
    </row>
    <row r="84" spans="1:1" x14ac:dyDescent="0.25">
      <c r="A84">
        <f>IF(ISNUMBER(FIND("KI",'Základní údaje a obsah spisu'!$B$1)),B84,IF(ISNUMBER(FIND("PS",'Základní údaje a obsah spisu'!$B$1)),C84,IF(ISNUMBER(FIND("SU",'Základní údaje a obsah spisu'!$B$1)),D84,IF(ISNUMBER(FIND("SM",'Základní údaje a obsah spisu'!$B$1)),E84,IF(ISNUMBER(FIND("ZP",'Základní údaje a obsah spisu'!$B$1)),F84,IF(ISNUMBER(FIND("ST",'Základní údaje a obsah spisu'!$B$1)),G84,IF(ISNUMBER(FIND("RI",'Základní údaje a obsah spisu'!$B$1)),H84,I84)))))))</f>
        <v>0</v>
      </c>
    </row>
    <row r="85" spans="1:1" x14ac:dyDescent="0.25">
      <c r="A85">
        <f>IF(ISNUMBER(FIND("KI",'Základní údaje a obsah spisu'!$B$1)),B85,IF(ISNUMBER(FIND("PS",'Základní údaje a obsah spisu'!$B$1)),C85,IF(ISNUMBER(FIND("SU",'Základní údaje a obsah spisu'!$B$1)),D85,IF(ISNUMBER(FIND("SM",'Základní údaje a obsah spisu'!$B$1)),E85,IF(ISNUMBER(FIND("ZP",'Základní údaje a obsah spisu'!$B$1)),F85,IF(ISNUMBER(FIND("ST",'Základní údaje a obsah spisu'!$B$1)),G85,IF(ISNUMBER(FIND("RI",'Základní údaje a obsah spisu'!$B$1)),H85,I85)))))))</f>
        <v>0</v>
      </c>
    </row>
    <row r="86" spans="1:1" x14ac:dyDescent="0.25">
      <c r="A86">
        <f>IF(ISNUMBER(FIND("KI",'Základní údaje a obsah spisu'!$B$1)),B86,IF(ISNUMBER(FIND("PS",'Základní údaje a obsah spisu'!$B$1)),C86,IF(ISNUMBER(FIND("SU",'Základní údaje a obsah spisu'!$B$1)),D86,IF(ISNUMBER(FIND("SM",'Základní údaje a obsah spisu'!$B$1)),E86,IF(ISNUMBER(FIND("ZP",'Základní údaje a obsah spisu'!$B$1)),F86,IF(ISNUMBER(FIND("ST",'Základní údaje a obsah spisu'!$B$1)),G86,IF(ISNUMBER(FIND("RI",'Základní údaje a obsah spisu'!$B$1)),H86,I86)))))))</f>
        <v>0</v>
      </c>
    </row>
    <row r="87" spans="1:1" x14ac:dyDescent="0.25">
      <c r="A87">
        <f>IF(ISNUMBER(FIND("KI",'Základní údaje a obsah spisu'!$B$1)),B87,IF(ISNUMBER(FIND("PS",'Základní údaje a obsah spisu'!$B$1)),C87,IF(ISNUMBER(FIND("SU",'Základní údaje a obsah spisu'!$B$1)),D87,IF(ISNUMBER(FIND("SM",'Základní údaje a obsah spisu'!$B$1)),E87,IF(ISNUMBER(FIND("ZP",'Základní údaje a obsah spisu'!$B$1)),F87,IF(ISNUMBER(FIND("ST",'Základní údaje a obsah spisu'!$B$1)),G87,IF(ISNUMBER(FIND("RI",'Základní údaje a obsah spisu'!$B$1)),H87,I87)))))))</f>
        <v>0</v>
      </c>
    </row>
    <row r="88" spans="1:1" x14ac:dyDescent="0.25">
      <c r="A88">
        <f>IF(ISNUMBER(FIND("KI",'Základní údaje a obsah spisu'!$B$1)),B88,IF(ISNUMBER(FIND("PS",'Základní údaje a obsah spisu'!$B$1)),C88,IF(ISNUMBER(FIND("SU",'Základní údaje a obsah spisu'!$B$1)),D88,IF(ISNUMBER(FIND("SM",'Základní údaje a obsah spisu'!$B$1)),E88,IF(ISNUMBER(FIND("ZP",'Základní údaje a obsah spisu'!$B$1)),F88,IF(ISNUMBER(FIND("ST",'Základní údaje a obsah spisu'!$B$1)),G88,IF(ISNUMBER(FIND("RI",'Základní údaje a obsah spisu'!$B$1)),H88,I88)))))))</f>
        <v>0</v>
      </c>
    </row>
    <row r="89" spans="1:1" x14ac:dyDescent="0.25">
      <c r="A89">
        <f>IF(ISNUMBER(FIND("KI",'Základní údaje a obsah spisu'!$B$1)),B89,IF(ISNUMBER(FIND("PS",'Základní údaje a obsah spisu'!$B$1)),C89,IF(ISNUMBER(FIND("SU",'Základní údaje a obsah spisu'!$B$1)),D89,IF(ISNUMBER(FIND("SM",'Základní údaje a obsah spisu'!$B$1)),E89,IF(ISNUMBER(FIND("ZP",'Základní údaje a obsah spisu'!$B$1)),F89,IF(ISNUMBER(FIND("ST",'Základní údaje a obsah spisu'!$B$1)),G89,IF(ISNUMBER(FIND("RI",'Základní údaje a obsah spisu'!$B$1)),H89,I89)))))))</f>
        <v>0</v>
      </c>
    </row>
    <row r="90" spans="1:1" x14ac:dyDescent="0.25">
      <c r="A90">
        <f>IF(ISNUMBER(FIND("KI",'Základní údaje a obsah spisu'!$B$1)),B90,IF(ISNUMBER(FIND("PS",'Základní údaje a obsah spisu'!$B$1)),C90,IF(ISNUMBER(FIND("SU",'Základní údaje a obsah spisu'!$B$1)),D90,IF(ISNUMBER(FIND("SM",'Základní údaje a obsah spisu'!$B$1)),E90,IF(ISNUMBER(FIND("ZP",'Základní údaje a obsah spisu'!$B$1)),F90,IF(ISNUMBER(FIND("ST",'Základní údaje a obsah spisu'!$B$1)),G90,IF(ISNUMBER(FIND("RI",'Základní údaje a obsah spisu'!$B$1)),H90,I90)))))))</f>
        <v>0</v>
      </c>
    </row>
    <row r="91" spans="1:1" x14ac:dyDescent="0.25">
      <c r="A91">
        <f>IF(ISNUMBER(FIND("KI",'Základní údaje a obsah spisu'!$B$1)),B91,IF(ISNUMBER(FIND("PS",'Základní údaje a obsah spisu'!$B$1)),C91,IF(ISNUMBER(FIND("SU",'Základní údaje a obsah spisu'!$B$1)),D91,IF(ISNUMBER(FIND("SM",'Základní údaje a obsah spisu'!$B$1)),E91,IF(ISNUMBER(FIND("ZP",'Základní údaje a obsah spisu'!$B$1)),F91,IF(ISNUMBER(FIND("ST",'Základní údaje a obsah spisu'!$B$1)),G91,IF(ISNUMBER(FIND("RI",'Základní údaje a obsah spisu'!$B$1)),H91,I91)))))))</f>
        <v>0</v>
      </c>
    </row>
    <row r="92" spans="1:1" x14ac:dyDescent="0.25">
      <c r="A92">
        <f>IF(ISNUMBER(FIND("KI",'Základní údaje a obsah spisu'!$B$1)),B92,IF(ISNUMBER(FIND("PS",'Základní údaje a obsah spisu'!$B$1)),C92,IF(ISNUMBER(FIND("SU",'Základní údaje a obsah spisu'!$B$1)),D92,IF(ISNUMBER(FIND("SM",'Základní údaje a obsah spisu'!$B$1)),E92,IF(ISNUMBER(FIND("ZP",'Základní údaje a obsah spisu'!$B$1)),F92,IF(ISNUMBER(FIND("ST",'Základní údaje a obsah spisu'!$B$1)),G92,IF(ISNUMBER(FIND("RI",'Základní údaje a obsah spisu'!$B$1)),H92,I92)))))))</f>
        <v>0</v>
      </c>
    </row>
    <row r="93" spans="1:1" x14ac:dyDescent="0.25">
      <c r="A93">
        <f>IF(ISNUMBER(FIND("KI",'Základní údaje a obsah spisu'!$B$1)),B93,IF(ISNUMBER(FIND("PS",'Základní údaje a obsah spisu'!$B$1)),C93,IF(ISNUMBER(FIND("SU",'Základní údaje a obsah spisu'!$B$1)),D93,IF(ISNUMBER(FIND("SM",'Základní údaje a obsah spisu'!$B$1)),E93,IF(ISNUMBER(FIND("ZP",'Základní údaje a obsah spisu'!$B$1)),F93,IF(ISNUMBER(FIND("ST",'Základní údaje a obsah spisu'!$B$1)),G93,IF(ISNUMBER(FIND("RI",'Základní údaje a obsah spisu'!$B$1)),H93,I93)))))))</f>
        <v>0</v>
      </c>
    </row>
    <row r="94" spans="1:1" x14ac:dyDescent="0.25">
      <c r="A94">
        <f>IF(ISNUMBER(FIND("KI",'Základní údaje a obsah spisu'!$B$1)),B94,IF(ISNUMBER(FIND("PS",'Základní údaje a obsah spisu'!$B$1)),C94,IF(ISNUMBER(FIND("SU",'Základní údaje a obsah spisu'!$B$1)),D94,IF(ISNUMBER(FIND("SM",'Základní údaje a obsah spisu'!$B$1)),E94,IF(ISNUMBER(FIND("ZP",'Základní údaje a obsah spisu'!$B$1)),F94,IF(ISNUMBER(FIND("ST",'Základní údaje a obsah spisu'!$B$1)),G94,IF(ISNUMBER(FIND("RI",'Základní údaje a obsah spisu'!$B$1)),H94,I94)))))))</f>
        <v>0</v>
      </c>
    </row>
    <row r="95" spans="1:1" x14ac:dyDescent="0.25">
      <c r="A95">
        <f>IF(ISNUMBER(FIND("KI",'Základní údaje a obsah spisu'!$B$1)),B95,IF(ISNUMBER(FIND("PS",'Základní údaje a obsah spisu'!$B$1)),C95,IF(ISNUMBER(FIND("SU",'Základní údaje a obsah spisu'!$B$1)),D95,IF(ISNUMBER(FIND("SM",'Základní údaje a obsah spisu'!$B$1)),E95,IF(ISNUMBER(FIND("ZP",'Základní údaje a obsah spisu'!$B$1)),F95,IF(ISNUMBER(FIND("ST",'Základní údaje a obsah spisu'!$B$1)),G95,IF(ISNUMBER(FIND("RI",'Základní údaje a obsah spisu'!$B$1)),H95,I95)))))))</f>
        <v>0</v>
      </c>
    </row>
    <row r="96" spans="1:1" x14ac:dyDescent="0.25">
      <c r="A96">
        <f>IF(ISNUMBER(FIND("KI",'Základní údaje a obsah spisu'!$B$1)),B96,IF(ISNUMBER(FIND("PS",'Základní údaje a obsah spisu'!$B$1)),C96,IF(ISNUMBER(FIND("SU",'Základní údaje a obsah spisu'!$B$1)),D96,IF(ISNUMBER(FIND("SM",'Základní údaje a obsah spisu'!$B$1)),E96,IF(ISNUMBER(FIND("ZP",'Základní údaje a obsah spisu'!$B$1)),F96,IF(ISNUMBER(FIND("ST",'Základní údaje a obsah spisu'!$B$1)),G96,IF(ISNUMBER(FIND("RI",'Základní údaje a obsah spisu'!$B$1)),H96,I96)))))))</f>
        <v>0</v>
      </c>
    </row>
    <row r="97" spans="1:1" x14ac:dyDescent="0.25">
      <c r="A97">
        <f>IF(ISNUMBER(FIND("KI",'Základní údaje a obsah spisu'!$B$1)),B97,IF(ISNUMBER(FIND("PS",'Základní údaje a obsah spisu'!$B$1)),C97,IF(ISNUMBER(FIND("SU",'Základní údaje a obsah spisu'!$B$1)),D97,IF(ISNUMBER(FIND("SM",'Základní údaje a obsah spisu'!$B$1)),E97,IF(ISNUMBER(FIND("ZP",'Základní údaje a obsah spisu'!$B$1)),F97,IF(ISNUMBER(FIND("ST",'Základní údaje a obsah spisu'!$B$1)),G97,IF(ISNUMBER(FIND("RI",'Základní údaje a obsah spisu'!$B$1)),H97,I97)))))))</f>
        <v>0</v>
      </c>
    </row>
    <row r="98" spans="1:1" x14ac:dyDescent="0.25">
      <c r="A98">
        <f>IF(ISNUMBER(FIND("KI",'Základní údaje a obsah spisu'!$B$1)),B98,IF(ISNUMBER(FIND("PS",'Základní údaje a obsah spisu'!$B$1)),C98,IF(ISNUMBER(FIND("SU",'Základní údaje a obsah spisu'!$B$1)),D98,IF(ISNUMBER(FIND("SM",'Základní údaje a obsah spisu'!$B$1)),E98,IF(ISNUMBER(FIND("ZP",'Základní údaje a obsah spisu'!$B$1)),F98,IF(ISNUMBER(FIND("ST",'Základní údaje a obsah spisu'!$B$1)),G98,IF(ISNUMBER(FIND("RI",'Základní údaje a obsah spisu'!$B$1)),H98,I98)))))))</f>
        <v>0</v>
      </c>
    </row>
    <row r="99" spans="1:1" x14ac:dyDescent="0.25">
      <c r="A99">
        <f>IF(ISNUMBER(FIND("KI",'Základní údaje a obsah spisu'!$B$1)),B99,IF(ISNUMBER(FIND("PS",'Základní údaje a obsah spisu'!$B$1)),C99,IF(ISNUMBER(FIND("SU",'Základní údaje a obsah spisu'!$B$1)),D99,IF(ISNUMBER(FIND("SM",'Základní údaje a obsah spisu'!$B$1)),E99,IF(ISNUMBER(FIND("ZP",'Základní údaje a obsah spisu'!$B$1)),F99,IF(ISNUMBER(FIND("ST",'Základní údaje a obsah spisu'!$B$1)),G99,IF(ISNUMBER(FIND("RI",'Základní údaje a obsah spisu'!$B$1)),H99,I99)))))))</f>
        <v>0</v>
      </c>
    </row>
    <row r="100" spans="1:1" x14ac:dyDescent="0.25">
      <c r="A100">
        <f>IF(ISNUMBER(FIND("KI",'Základní údaje a obsah spisu'!$B$1)),B100,IF(ISNUMBER(FIND("PS",'Základní údaje a obsah spisu'!$B$1)),C100,IF(ISNUMBER(FIND("SU",'Základní údaje a obsah spisu'!$B$1)),D100,IF(ISNUMBER(FIND("SM",'Základní údaje a obsah spisu'!$B$1)),E100,IF(ISNUMBER(FIND("ZP",'Základní údaje a obsah spisu'!$B$1)),F100,IF(ISNUMBER(FIND("ST",'Základní údaje a obsah spisu'!$B$1)),G100,IF(ISNUMBER(FIND("RI",'Základní údaje a obsah spisu'!$B$1)),H100,I100)))))))</f>
        <v>0</v>
      </c>
    </row>
    <row r="101" spans="1:1" x14ac:dyDescent="0.25">
      <c r="A101">
        <f>IF(ISNUMBER(FIND("KI",'Základní údaje a obsah spisu'!$B$1)),B101,IF(ISNUMBER(FIND("PS",'Základní údaje a obsah spisu'!$B$1)),C101,IF(ISNUMBER(FIND("SU",'Základní údaje a obsah spisu'!$B$1)),D101,IF(ISNUMBER(FIND("SM",'Základní údaje a obsah spisu'!$B$1)),E101,IF(ISNUMBER(FIND("ZP",'Základní údaje a obsah spisu'!$B$1)),F101,IF(ISNUMBER(FIND("ST",'Základní údaje a obsah spisu'!$B$1)),G101,IF(ISNUMBER(FIND("RI",'Základní údaje a obsah spisu'!$B$1)),H101,I101)))))))</f>
        <v>0</v>
      </c>
    </row>
    <row r="102" spans="1:1" x14ac:dyDescent="0.25">
      <c r="A102">
        <f>IF(ISNUMBER(FIND("KI",'Základní údaje a obsah spisu'!$B$1)),B102,IF(ISNUMBER(FIND("PS",'Základní údaje a obsah spisu'!$B$1)),C102,IF(ISNUMBER(FIND("SU",'Základní údaje a obsah spisu'!$B$1)),D102,IF(ISNUMBER(FIND("SM",'Základní údaje a obsah spisu'!$B$1)),E102,IF(ISNUMBER(FIND("ZP",'Základní údaje a obsah spisu'!$B$1)),F102,IF(ISNUMBER(FIND("ST",'Základní údaje a obsah spisu'!$B$1)),G102,IF(ISNUMBER(FIND("RI",'Základní údaje a obsah spisu'!$B$1)),H102,I102)))))))</f>
        <v>0</v>
      </c>
    </row>
    <row r="103" spans="1:1" x14ac:dyDescent="0.25">
      <c r="A103">
        <f>IF(ISNUMBER(FIND("KI",'Základní údaje a obsah spisu'!$B$1)),B103,IF(ISNUMBER(FIND("PS",'Základní údaje a obsah spisu'!$B$1)),C103,IF(ISNUMBER(FIND("SU",'Základní údaje a obsah spisu'!$B$1)),D103,IF(ISNUMBER(FIND("SM",'Základní údaje a obsah spisu'!$B$1)),E103,IF(ISNUMBER(FIND("ZP",'Základní údaje a obsah spisu'!$B$1)),F103,IF(ISNUMBER(FIND("ST",'Základní údaje a obsah spisu'!$B$1)),G103,IF(ISNUMBER(FIND("RI",'Základní údaje a obsah spisu'!$B$1)),H103,I103)))))))</f>
        <v>0</v>
      </c>
    </row>
    <row r="104" spans="1:1" x14ac:dyDescent="0.25">
      <c r="A104">
        <f>IF(ISNUMBER(FIND("KI",'Základní údaje a obsah spisu'!$B$1)),B104,IF(ISNUMBER(FIND("PS",'Základní údaje a obsah spisu'!$B$1)),C104,IF(ISNUMBER(FIND("SU",'Základní údaje a obsah spisu'!$B$1)),D104,IF(ISNUMBER(FIND("SM",'Základní údaje a obsah spisu'!$B$1)),E104,IF(ISNUMBER(FIND("ZP",'Základní údaje a obsah spisu'!$B$1)),F104,IF(ISNUMBER(FIND("ST",'Základní údaje a obsah spisu'!$B$1)),G104,IF(ISNUMBER(FIND("RI",'Základní údaje a obsah spisu'!$B$1)),H104,I104)))))))</f>
        <v>0</v>
      </c>
    </row>
    <row r="105" spans="1:1" x14ac:dyDescent="0.25">
      <c r="A105">
        <f>IF(ISNUMBER(FIND("KI",'Základní údaje a obsah spisu'!$B$1)),B105,IF(ISNUMBER(FIND("PS",'Základní údaje a obsah spisu'!$B$1)),C105,IF(ISNUMBER(FIND("SU",'Základní údaje a obsah spisu'!$B$1)),D105,IF(ISNUMBER(FIND("SM",'Základní údaje a obsah spisu'!$B$1)),E105,IF(ISNUMBER(FIND("ZP",'Základní údaje a obsah spisu'!$B$1)),F105,IF(ISNUMBER(FIND("ST",'Základní údaje a obsah spisu'!$B$1)),G105,IF(ISNUMBER(FIND("RI",'Základní údaje a obsah spisu'!$B$1)),H105,I105)))))))</f>
        <v>0</v>
      </c>
    </row>
    <row r="106" spans="1:1" x14ac:dyDescent="0.25">
      <c r="A106">
        <f>IF(ISNUMBER(FIND("KI",'Základní údaje a obsah spisu'!$B$1)),B106,IF(ISNUMBER(FIND("PS",'Základní údaje a obsah spisu'!$B$1)),C106,IF(ISNUMBER(FIND("SU",'Základní údaje a obsah spisu'!$B$1)),D106,IF(ISNUMBER(FIND("SM",'Základní údaje a obsah spisu'!$B$1)),E106,IF(ISNUMBER(FIND("ZP",'Základní údaje a obsah spisu'!$B$1)),F106,IF(ISNUMBER(FIND("ST",'Základní údaje a obsah spisu'!$B$1)),G106,IF(ISNUMBER(FIND("RI",'Základní údaje a obsah spisu'!$B$1)),H106,I106)))))))</f>
        <v>0</v>
      </c>
    </row>
    <row r="107" spans="1:1" x14ac:dyDescent="0.25">
      <c r="A107">
        <f>IF(ISNUMBER(FIND("KI",'Základní údaje a obsah spisu'!$B$1)),B107,IF(ISNUMBER(FIND("PS",'Základní údaje a obsah spisu'!$B$1)),C107,IF(ISNUMBER(FIND("SU",'Základní údaje a obsah spisu'!$B$1)),D107,IF(ISNUMBER(FIND("SM",'Základní údaje a obsah spisu'!$B$1)),E107,IF(ISNUMBER(FIND("ZP",'Základní údaje a obsah spisu'!$B$1)),F107,IF(ISNUMBER(FIND("ST",'Základní údaje a obsah spisu'!$B$1)),G107,IF(ISNUMBER(FIND("RI",'Základní údaje a obsah spisu'!$B$1)),H107,I107)))))))</f>
        <v>0</v>
      </c>
    </row>
    <row r="108" spans="1:1" x14ac:dyDescent="0.25">
      <c r="A108">
        <f>IF(ISNUMBER(FIND("KI",'Základní údaje a obsah spisu'!$B$1)),B108,IF(ISNUMBER(FIND("PS",'Základní údaje a obsah spisu'!$B$1)),C108,IF(ISNUMBER(FIND("SU",'Základní údaje a obsah spisu'!$B$1)),D108,IF(ISNUMBER(FIND("SM",'Základní údaje a obsah spisu'!$B$1)),E108,IF(ISNUMBER(FIND("ZP",'Základní údaje a obsah spisu'!$B$1)),F108,IF(ISNUMBER(FIND("ST",'Základní údaje a obsah spisu'!$B$1)),G108,IF(ISNUMBER(FIND("RI",'Základní údaje a obsah spisu'!$B$1)),H108,I108)))))))</f>
        <v>0</v>
      </c>
    </row>
    <row r="109" spans="1:1" x14ac:dyDescent="0.25">
      <c r="A109">
        <f>IF(ISNUMBER(FIND("KI",'Základní údaje a obsah spisu'!$B$1)),B109,IF(ISNUMBER(FIND("PS",'Základní údaje a obsah spisu'!$B$1)),C109,IF(ISNUMBER(FIND("SU",'Základní údaje a obsah spisu'!$B$1)),D109,IF(ISNUMBER(FIND("SM",'Základní údaje a obsah spisu'!$B$1)),E109,IF(ISNUMBER(FIND("ZP",'Základní údaje a obsah spisu'!$B$1)),F109,IF(ISNUMBER(FIND("ST",'Základní údaje a obsah spisu'!$B$1)),G109,IF(ISNUMBER(FIND("RI",'Základní údaje a obsah spisu'!$B$1)),H109,I109)))))))</f>
        <v>0</v>
      </c>
    </row>
    <row r="110" spans="1:1" x14ac:dyDescent="0.25">
      <c r="A110">
        <f>IF(ISNUMBER(FIND("KI",'Základní údaje a obsah spisu'!$B$1)),B110,IF(ISNUMBER(FIND("PS",'Základní údaje a obsah spisu'!$B$1)),C110,IF(ISNUMBER(FIND("SU",'Základní údaje a obsah spisu'!$B$1)),D110,IF(ISNUMBER(FIND("SM",'Základní údaje a obsah spisu'!$B$1)),E110,IF(ISNUMBER(FIND("ZP",'Základní údaje a obsah spisu'!$B$1)),F110,IF(ISNUMBER(FIND("ST",'Základní údaje a obsah spisu'!$B$1)),G110,IF(ISNUMBER(FIND("RI",'Základní údaje a obsah spisu'!$B$1)),H110,I110)))))))</f>
        <v>0</v>
      </c>
    </row>
    <row r="111" spans="1:1" x14ac:dyDescent="0.25">
      <c r="A111">
        <f>IF(ISNUMBER(FIND("KI",'Základní údaje a obsah spisu'!$B$1)),B111,IF(ISNUMBER(FIND("PS",'Základní údaje a obsah spisu'!$B$1)),C111,IF(ISNUMBER(FIND("SU",'Základní údaje a obsah spisu'!$B$1)),D111,IF(ISNUMBER(FIND("SM",'Základní údaje a obsah spisu'!$B$1)),E111,IF(ISNUMBER(FIND("ZP",'Základní údaje a obsah spisu'!$B$1)),F111,IF(ISNUMBER(FIND("ST",'Základní údaje a obsah spisu'!$B$1)),G111,IF(ISNUMBER(FIND("RI",'Základní údaje a obsah spisu'!$B$1)),H111,I111)))))))</f>
        <v>0</v>
      </c>
    </row>
    <row r="112" spans="1:1" x14ac:dyDescent="0.25">
      <c r="A112">
        <f>IF(ISNUMBER(FIND("KI",'Základní údaje a obsah spisu'!$B$1)),B112,IF(ISNUMBER(FIND("PS",'Základní údaje a obsah spisu'!$B$1)),C112,IF(ISNUMBER(FIND("SU",'Základní údaje a obsah spisu'!$B$1)),D112,IF(ISNUMBER(FIND("SM",'Základní údaje a obsah spisu'!$B$1)),E112,IF(ISNUMBER(FIND("ZP",'Základní údaje a obsah spisu'!$B$1)),F112,IF(ISNUMBER(FIND("ST",'Základní údaje a obsah spisu'!$B$1)),G112,IF(ISNUMBER(FIND("RI",'Základní údaje a obsah spisu'!$B$1)),H112,I112)))))))</f>
        <v>0</v>
      </c>
    </row>
    <row r="113" spans="1:1" x14ac:dyDescent="0.25">
      <c r="A113">
        <f>IF(ISNUMBER(FIND("KI",'Základní údaje a obsah spisu'!$B$1)),B113,IF(ISNUMBER(FIND("PS",'Základní údaje a obsah spisu'!$B$1)),C113,IF(ISNUMBER(FIND("SU",'Základní údaje a obsah spisu'!$B$1)),D113,IF(ISNUMBER(FIND("SM",'Základní údaje a obsah spisu'!$B$1)),E113,IF(ISNUMBER(FIND("ZP",'Základní údaje a obsah spisu'!$B$1)),F113,IF(ISNUMBER(FIND("ST",'Základní údaje a obsah spisu'!$B$1)),G113,IF(ISNUMBER(FIND("RI",'Základní údaje a obsah spisu'!$B$1)),H113,I113)))))))</f>
        <v>0</v>
      </c>
    </row>
    <row r="114" spans="1:1" x14ac:dyDescent="0.25">
      <c r="A114">
        <f>IF(ISNUMBER(FIND("KI",'Základní údaje a obsah spisu'!$B$1)),B114,IF(ISNUMBER(FIND("PS",'Základní údaje a obsah spisu'!$B$1)),C114,IF(ISNUMBER(FIND("SU",'Základní údaje a obsah spisu'!$B$1)),D114,IF(ISNUMBER(FIND("SM",'Základní údaje a obsah spisu'!$B$1)),E114,IF(ISNUMBER(FIND("ZP",'Základní údaje a obsah spisu'!$B$1)),F114,IF(ISNUMBER(FIND("ST",'Základní údaje a obsah spisu'!$B$1)),G114,IF(ISNUMBER(FIND("RI",'Základní údaje a obsah spisu'!$B$1)),H114,I114)))))))</f>
        <v>0</v>
      </c>
    </row>
    <row r="115" spans="1:1" x14ac:dyDescent="0.25">
      <c r="A115">
        <f>IF(ISNUMBER(FIND("KI",'Základní údaje a obsah spisu'!$B$1)),B115,IF(ISNUMBER(FIND("PS",'Základní údaje a obsah spisu'!$B$1)),C115,IF(ISNUMBER(FIND("SU",'Základní údaje a obsah spisu'!$B$1)),D115,IF(ISNUMBER(FIND("SM",'Základní údaje a obsah spisu'!$B$1)),E115,IF(ISNUMBER(FIND("ZP",'Základní údaje a obsah spisu'!$B$1)),F115,IF(ISNUMBER(FIND("ST",'Základní údaje a obsah spisu'!$B$1)),G115,IF(ISNUMBER(FIND("RI",'Základní údaje a obsah spisu'!$B$1)),H115,I115)))))))</f>
        <v>0</v>
      </c>
    </row>
    <row r="116" spans="1:1" x14ac:dyDescent="0.25">
      <c r="A116">
        <f>IF(ISNUMBER(FIND("KI",'Základní údaje a obsah spisu'!$B$1)),B116,IF(ISNUMBER(FIND("PS",'Základní údaje a obsah spisu'!$B$1)),C116,IF(ISNUMBER(FIND("SU",'Základní údaje a obsah spisu'!$B$1)),D116,IF(ISNUMBER(FIND("SM",'Základní údaje a obsah spisu'!$B$1)),E116,IF(ISNUMBER(FIND("ZP",'Základní údaje a obsah spisu'!$B$1)),F116,IF(ISNUMBER(FIND("ST",'Základní údaje a obsah spisu'!$B$1)),G116,IF(ISNUMBER(FIND("RI",'Základní údaje a obsah spisu'!$B$1)),H116,I116)))))))</f>
        <v>0</v>
      </c>
    </row>
    <row r="117" spans="1:1" x14ac:dyDescent="0.25">
      <c r="A117">
        <f>IF(ISNUMBER(FIND("KI",'Základní údaje a obsah spisu'!$B$1)),B117,IF(ISNUMBER(FIND("PS",'Základní údaje a obsah spisu'!$B$1)),C117,IF(ISNUMBER(FIND("SU",'Základní údaje a obsah spisu'!$B$1)),D117,IF(ISNUMBER(FIND("SM",'Základní údaje a obsah spisu'!$B$1)),E117,IF(ISNUMBER(FIND("ZP",'Základní údaje a obsah spisu'!$B$1)),F117,IF(ISNUMBER(FIND("ST",'Základní údaje a obsah spisu'!$B$1)),G117,IF(ISNUMBER(FIND("RI",'Základní údaje a obsah spisu'!$B$1)),H117,I117)))))))</f>
        <v>0</v>
      </c>
    </row>
    <row r="118" spans="1:1" x14ac:dyDescent="0.25">
      <c r="A118">
        <f>IF(ISNUMBER(FIND("KI",'Základní údaje a obsah spisu'!$B$1)),B118,IF(ISNUMBER(FIND("PS",'Základní údaje a obsah spisu'!$B$1)),C118,IF(ISNUMBER(FIND("SU",'Základní údaje a obsah spisu'!$B$1)),D118,IF(ISNUMBER(FIND("SM",'Základní údaje a obsah spisu'!$B$1)),E118,IF(ISNUMBER(FIND("ZP",'Základní údaje a obsah spisu'!$B$1)),F118,IF(ISNUMBER(FIND("ST",'Základní údaje a obsah spisu'!$B$1)),G118,IF(ISNUMBER(FIND("RI",'Základní údaje a obsah spisu'!$B$1)),H118,I118)))))))</f>
        <v>0</v>
      </c>
    </row>
    <row r="119" spans="1:1" x14ac:dyDescent="0.25">
      <c r="A119">
        <f>IF(ISNUMBER(FIND("KI",'Základní údaje a obsah spisu'!$B$1)),B119,IF(ISNUMBER(FIND("PS",'Základní údaje a obsah spisu'!$B$1)),C119,IF(ISNUMBER(FIND("SU",'Základní údaje a obsah spisu'!$B$1)),D119,IF(ISNUMBER(FIND("SM",'Základní údaje a obsah spisu'!$B$1)),E119,IF(ISNUMBER(FIND("ZP",'Základní údaje a obsah spisu'!$B$1)),F119,IF(ISNUMBER(FIND("ST",'Základní údaje a obsah spisu'!$B$1)),G119,IF(ISNUMBER(FIND("RI",'Základní údaje a obsah spisu'!$B$1)),H119,I119)))))))</f>
        <v>0</v>
      </c>
    </row>
    <row r="120" spans="1:1" x14ac:dyDescent="0.25">
      <c r="A120">
        <f>IF(ISNUMBER(FIND("KI",'Základní údaje a obsah spisu'!$B$1)),B120,IF(ISNUMBER(FIND("PS",'Základní údaje a obsah spisu'!$B$1)),C120,IF(ISNUMBER(FIND("SU",'Základní údaje a obsah spisu'!$B$1)),D120,IF(ISNUMBER(FIND("SM",'Základní údaje a obsah spisu'!$B$1)),E120,IF(ISNUMBER(FIND("ZP",'Základní údaje a obsah spisu'!$B$1)),F120,IF(ISNUMBER(FIND("ST",'Základní údaje a obsah spisu'!$B$1)),G120,IF(ISNUMBER(FIND("RI",'Základní údaje a obsah spisu'!$B$1)),H120,I120)))))))</f>
        <v>0</v>
      </c>
    </row>
    <row r="121" spans="1:1" x14ac:dyDescent="0.25">
      <c r="A121">
        <f>IF(ISNUMBER(FIND("KI",'Základní údaje a obsah spisu'!$B$1)),B121,IF(ISNUMBER(FIND("PS",'Základní údaje a obsah spisu'!$B$1)),C121,IF(ISNUMBER(FIND("SU",'Základní údaje a obsah spisu'!$B$1)),D121,IF(ISNUMBER(FIND("SM",'Základní údaje a obsah spisu'!$B$1)),E121,IF(ISNUMBER(FIND("ZP",'Základní údaje a obsah spisu'!$B$1)),F121,IF(ISNUMBER(FIND("ST",'Základní údaje a obsah spisu'!$B$1)),G121,IF(ISNUMBER(FIND("RI",'Základní údaje a obsah spisu'!$B$1)),H121,I121)))))))</f>
        <v>0</v>
      </c>
    </row>
    <row r="122" spans="1:1" x14ac:dyDescent="0.25">
      <c r="A122">
        <f>IF(ISNUMBER(FIND("KI",'Základní údaje a obsah spisu'!$B$1)),B122,IF(ISNUMBER(FIND("PS",'Základní údaje a obsah spisu'!$B$1)),C122,IF(ISNUMBER(FIND("SU",'Základní údaje a obsah spisu'!$B$1)),D122,IF(ISNUMBER(FIND("SM",'Základní údaje a obsah spisu'!$B$1)),E122,IF(ISNUMBER(FIND("ZP",'Základní údaje a obsah spisu'!$B$1)),F122,IF(ISNUMBER(FIND("ST",'Základní údaje a obsah spisu'!$B$1)),G122,IF(ISNUMBER(FIND("RI",'Základní údaje a obsah spisu'!$B$1)),H122,I122)))))))</f>
        <v>0</v>
      </c>
    </row>
    <row r="123" spans="1:1" x14ac:dyDescent="0.25">
      <c r="A123">
        <f>IF(ISNUMBER(FIND("KI",'Základní údaje a obsah spisu'!$B$1)),B123,IF(ISNUMBER(FIND("PS",'Základní údaje a obsah spisu'!$B$1)),C123,IF(ISNUMBER(FIND("SU",'Základní údaje a obsah spisu'!$B$1)),D123,IF(ISNUMBER(FIND("SM",'Základní údaje a obsah spisu'!$B$1)),E123,IF(ISNUMBER(FIND("ZP",'Základní údaje a obsah spisu'!$B$1)),F123,IF(ISNUMBER(FIND("ST",'Základní údaje a obsah spisu'!$B$1)),G123,IF(ISNUMBER(FIND("RI",'Základní údaje a obsah spisu'!$B$1)),H123,I123)))))))</f>
        <v>0</v>
      </c>
    </row>
    <row r="124" spans="1:1" x14ac:dyDescent="0.25">
      <c r="A124">
        <f>IF(ISNUMBER(FIND("KI",'Základní údaje a obsah spisu'!$B$1)),B124,IF(ISNUMBER(FIND("PS",'Základní údaje a obsah spisu'!$B$1)),C124,IF(ISNUMBER(FIND("SU",'Základní údaje a obsah spisu'!$B$1)),D124,IF(ISNUMBER(FIND("SM",'Základní údaje a obsah spisu'!$B$1)),E124,IF(ISNUMBER(FIND("ZP",'Základní údaje a obsah spisu'!$B$1)),F124,IF(ISNUMBER(FIND("ST",'Základní údaje a obsah spisu'!$B$1)),G124,IF(ISNUMBER(FIND("RI",'Základní údaje a obsah spisu'!$B$1)),H124,I124)))))))</f>
        <v>0</v>
      </c>
    </row>
    <row r="125" spans="1:1" x14ac:dyDescent="0.25">
      <c r="A125">
        <f>IF(ISNUMBER(FIND("KI",'Základní údaje a obsah spisu'!$B$1)),B125,IF(ISNUMBER(FIND("PS",'Základní údaje a obsah spisu'!$B$1)),C125,IF(ISNUMBER(FIND("SU",'Základní údaje a obsah spisu'!$B$1)),D125,IF(ISNUMBER(FIND("SM",'Základní údaje a obsah spisu'!$B$1)),E125,IF(ISNUMBER(FIND("ZP",'Základní údaje a obsah spisu'!$B$1)),F125,IF(ISNUMBER(FIND("ST",'Základní údaje a obsah spisu'!$B$1)),G125,IF(ISNUMBER(FIND("RI",'Základní údaje a obsah spisu'!$B$1)),H125,I125)))))))</f>
        <v>0</v>
      </c>
    </row>
    <row r="126" spans="1:1" x14ac:dyDescent="0.25">
      <c r="A126">
        <f>IF(ISNUMBER(FIND("KI",'Základní údaje a obsah spisu'!$B$1)),B126,IF(ISNUMBER(FIND("PS",'Základní údaje a obsah spisu'!$B$1)),C126,IF(ISNUMBER(FIND("SU",'Základní údaje a obsah spisu'!$B$1)),D126,IF(ISNUMBER(FIND("SM",'Základní údaje a obsah spisu'!$B$1)),E126,IF(ISNUMBER(FIND("ZP",'Základní údaje a obsah spisu'!$B$1)),F126,IF(ISNUMBER(FIND("ST",'Základní údaje a obsah spisu'!$B$1)),G126,IF(ISNUMBER(FIND("RI",'Základní údaje a obsah spisu'!$B$1)),H126,I126)))))))</f>
        <v>0</v>
      </c>
    </row>
    <row r="127" spans="1:1" x14ac:dyDescent="0.25">
      <c r="A127">
        <f>IF(ISNUMBER(FIND("KI",'Základní údaje a obsah spisu'!$B$1)),B127,IF(ISNUMBER(FIND("PS",'Základní údaje a obsah spisu'!$B$1)),C127,IF(ISNUMBER(FIND("SU",'Základní údaje a obsah spisu'!$B$1)),D127,IF(ISNUMBER(FIND("SM",'Základní údaje a obsah spisu'!$B$1)),E127,IF(ISNUMBER(FIND("ZP",'Základní údaje a obsah spisu'!$B$1)),F127,IF(ISNUMBER(FIND("ST",'Základní údaje a obsah spisu'!$B$1)),G127,IF(ISNUMBER(FIND("RI",'Základní údaje a obsah spisu'!$B$1)),H127,I127)))))))</f>
        <v>0</v>
      </c>
    </row>
    <row r="128" spans="1:1" x14ac:dyDescent="0.25">
      <c r="A128">
        <f>IF(ISNUMBER(FIND("KI",'Základní údaje a obsah spisu'!$B$1)),B128,IF(ISNUMBER(FIND("PS",'Základní údaje a obsah spisu'!$B$1)),C128,IF(ISNUMBER(FIND("SU",'Základní údaje a obsah spisu'!$B$1)),D128,IF(ISNUMBER(FIND("SM",'Základní údaje a obsah spisu'!$B$1)),E128,IF(ISNUMBER(FIND("ZP",'Základní údaje a obsah spisu'!$B$1)),F128,IF(ISNUMBER(FIND("ST",'Základní údaje a obsah spisu'!$B$1)),G128,IF(ISNUMBER(FIND("RI",'Základní údaje a obsah spisu'!$B$1)),H128,I128)))))))</f>
        <v>0</v>
      </c>
    </row>
    <row r="129" spans="1:1" x14ac:dyDescent="0.25">
      <c r="A129">
        <f>IF(ISNUMBER(FIND("KI",'Základní údaje a obsah spisu'!$B$1)),B129,IF(ISNUMBER(FIND("PS",'Základní údaje a obsah spisu'!$B$1)),C129,IF(ISNUMBER(FIND("SU",'Základní údaje a obsah spisu'!$B$1)),D129,IF(ISNUMBER(FIND("SM",'Základní údaje a obsah spisu'!$B$1)),E129,IF(ISNUMBER(FIND("ZP",'Základní údaje a obsah spisu'!$B$1)),F129,IF(ISNUMBER(FIND("ST",'Základní údaje a obsah spisu'!$B$1)),G129,IF(ISNUMBER(FIND("RI",'Základní údaje a obsah spisu'!$B$1)),H129,I129)))))))</f>
        <v>0</v>
      </c>
    </row>
    <row r="130" spans="1:1" x14ac:dyDescent="0.25">
      <c r="A130">
        <f>IF(ISNUMBER(FIND("KI",'Základní údaje a obsah spisu'!$B$1)),B130,IF(ISNUMBER(FIND("PS",'Základní údaje a obsah spisu'!$B$1)),C130,IF(ISNUMBER(FIND("SU",'Základní údaje a obsah spisu'!$B$1)),D130,IF(ISNUMBER(FIND("SM",'Základní údaje a obsah spisu'!$B$1)),E130,IF(ISNUMBER(FIND("ZP",'Základní údaje a obsah spisu'!$B$1)),F130,IF(ISNUMBER(FIND("ST",'Základní údaje a obsah spisu'!$B$1)),G130,IF(ISNUMBER(FIND("RI",'Základní údaje a obsah spisu'!$B$1)),H130,I130)))))))</f>
        <v>0</v>
      </c>
    </row>
    <row r="131" spans="1:1" x14ac:dyDescent="0.25">
      <c r="A131">
        <f>IF(ISNUMBER(FIND("KI",'Základní údaje a obsah spisu'!$B$1)),B131,IF(ISNUMBER(FIND("PS",'Základní údaje a obsah spisu'!$B$1)),C131,IF(ISNUMBER(FIND("SU",'Základní údaje a obsah spisu'!$B$1)),D131,IF(ISNUMBER(FIND("SM",'Základní údaje a obsah spisu'!$B$1)),E131,IF(ISNUMBER(FIND("ZP",'Základní údaje a obsah spisu'!$B$1)),F131,IF(ISNUMBER(FIND("ST",'Základní údaje a obsah spisu'!$B$1)),G131,IF(ISNUMBER(FIND("RI",'Základní údaje a obsah spisu'!$B$1)),H131,I131)))))))</f>
        <v>0</v>
      </c>
    </row>
    <row r="132" spans="1:1" x14ac:dyDescent="0.25">
      <c r="A132">
        <f>IF(ISNUMBER(FIND("KI",'Základní údaje a obsah spisu'!$B$1)),B132,IF(ISNUMBER(FIND("PS",'Základní údaje a obsah spisu'!$B$1)),C132,IF(ISNUMBER(FIND("SU",'Základní údaje a obsah spisu'!$B$1)),D132,IF(ISNUMBER(FIND("SM",'Základní údaje a obsah spisu'!$B$1)),E132,IF(ISNUMBER(FIND("ZP",'Základní údaje a obsah spisu'!$B$1)),F132,IF(ISNUMBER(FIND("ST",'Základní údaje a obsah spisu'!$B$1)),G132,IF(ISNUMBER(FIND("RI",'Základní údaje a obsah spisu'!$B$1)),H132,I132)))))))</f>
        <v>0</v>
      </c>
    </row>
    <row r="133" spans="1:1" x14ac:dyDescent="0.25">
      <c r="A133">
        <f>IF(ISNUMBER(FIND("KI",'Základní údaje a obsah spisu'!$B$1)),B133,IF(ISNUMBER(FIND("PS",'Základní údaje a obsah spisu'!$B$1)),C133,IF(ISNUMBER(FIND("SU",'Základní údaje a obsah spisu'!$B$1)),D133,IF(ISNUMBER(FIND("SM",'Základní údaje a obsah spisu'!$B$1)),E133,IF(ISNUMBER(FIND("ZP",'Základní údaje a obsah spisu'!$B$1)),F133,IF(ISNUMBER(FIND("ST",'Základní údaje a obsah spisu'!$B$1)),G133,IF(ISNUMBER(FIND("RI",'Základní údaje a obsah spisu'!$B$1)),H133,I133)))))))</f>
        <v>0</v>
      </c>
    </row>
    <row r="134" spans="1:1" x14ac:dyDescent="0.25">
      <c r="A134">
        <f>IF(ISNUMBER(FIND("KI",'Základní údaje a obsah spisu'!$B$1)),B134,IF(ISNUMBER(FIND("PS",'Základní údaje a obsah spisu'!$B$1)),C134,IF(ISNUMBER(FIND("SU",'Základní údaje a obsah spisu'!$B$1)),D134,IF(ISNUMBER(FIND("SM",'Základní údaje a obsah spisu'!$B$1)),E134,IF(ISNUMBER(FIND("ZP",'Základní údaje a obsah spisu'!$B$1)),F134,IF(ISNUMBER(FIND("ST",'Základní údaje a obsah spisu'!$B$1)),G134,IF(ISNUMBER(FIND("RI",'Základní údaje a obsah spisu'!$B$1)),H134,I134)))))))</f>
        <v>0</v>
      </c>
    </row>
    <row r="135" spans="1:1" x14ac:dyDescent="0.25">
      <c r="A135">
        <f>IF(ISNUMBER(FIND("KI",'Základní údaje a obsah spisu'!$B$1)),B135,IF(ISNUMBER(FIND("PS",'Základní údaje a obsah spisu'!$B$1)),C135,IF(ISNUMBER(FIND("SU",'Základní údaje a obsah spisu'!$B$1)),D135,IF(ISNUMBER(FIND("SM",'Základní údaje a obsah spisu'!$B$1)),E135,IF(ISNUMBER(FIND("ZP",'Základní údaje a obsah spisu'!$B$1)),F135,IF(ISNUMBER(FIND("ST",'Základní údaje a obsah spisu'!$B$1)),G135,IF(ISNUMBER(FIND("RI",'Základní údaje a obsah spisu'!$B$1)),H135,I135)))))))</f>
        <v>0</v>
      </c>
    </row>
    <row r="136" spans="1:1" x14ac:dyDescent="0.25">
      <c r="A136">
        <f>IF(ISNUMBER(FIND("KI",'Základní údaje a obsah spisu'!$B$1)),B136,IF(ISNUMBER(FIND("PS",'Základní údaje a obsah spisu'!$B$1)),C136,IF(ISNUMBER(FIND("SU",'Základní údaje a obsah spisu'!$B$1)),D136,IF(ISNUMBER(FIND("SM",'Základní údaje a obsah spisu'!$B$1)),E136,IF(ISNUMBER(FIND("ZP",'Základní údaje a obsah spisu'!$B$1)),F136,IF(ISNUMBER(FIND("ST",'Základní údaje a obsah spisu'!$B$1)),G136,IF(ISNUMBER(FIND("RI",'Základní údaje a obsah spisu'!$B$1)),H136,I136)))))))</f>
        <v>0</v>
      </c>
    </row>
    <row r="137" spans="1:1" x14ac:dyDescent="0.25">
      <c r="A137">
        <f>IF(ISNUMBER(FIND("KI",'Základní údaje a obsah spisu'!$B$1)),B137,IF(ISNUMBER(FIND("PS",'Základní údaje a obsah spisu'!$B$1)),C137,IF(ISNUMBER(FIND("SU",'Základní údaje a obsah spisu'!$B$1)),D137,IF(ISNUMBER(FIND("SM",'Základní údaje a obsah spisu'!$B$1)),E137,IF(ISNUMBER(FIND("ZP",'Základní údaje a obsah spisu'!$B$1)),F137,IF(ISNUMBER(FIND("ST",'Základní údaje a obsah spisu'!$B$1)),G137,IF(ISNUMBER(FIND("RI",'Základní údaje a obsah spisu'!$B$1)),H137,I137)))))))</f>
        <v>0</v>
      </c>
    </row>
    <row r="138" spans="1:1" x14ac:dyDescent="0.25">
      <c r="A138">
        <f>IF(ISNUMBER(FIND("KI",'Základní údaje a obsah spisu'!$B$1)),B138,IF(ISNUMBER(FIND("PS",'Základní údaje a obsah spisu'!$B$1)),C138,IF(ISNUMBER(FIND("SU",'Základní údaje a obsah spisu'!$B$1)),D138,IF(ISNUMBER(FIND("SM",'Základní údaje a obsah spisu'!$B$1)),E138,IF(ISNUMBER(FIND("ZP",'Základní údaje a obsah spisu'!$B$1)),F138,IF(ISNUMBER(FIND("ST",'Základní údaje a obsah spisu'!$B$1)),G138,IF(ISNUMBER(FIND("RI",'Základní údaje a obsah spisu'!$B$1)),H138,I138)))))))</f>
        <v>0</v>
      </c>
    </row>
    <row r="139" spans="1:1" x14ac:dyDescent="0.25">
      <c r="A139">
        <f>IF(ISNUMBER(FIND("KI",'Základní údaje a obsah spisu'!$B$1)),B139,IF(ISNUMBER(FIND("PS",'Základní údaje a obsah spisu'!$B$1)),C139,IF(ISNUMBER(FIND("SU",'Základní údaje a obsah spisu'!$B$1)),D139,IF(ISNUMBER(FIND("SM",'Základní údaje a obsah spisu'!$B$1)),E139,IF(ISNUMBER(FIND("ZP",'Základní údaje a obsah spisu'!$B$1)),F139,IF(ISNUMBER(FIND("ST",'Základní údaje a obsah spisu'!$B$1)),G139,IF(ISNUMBER(FIND("RI",'Základní údaje a obsah spisu'!$B$1)),H139,I139)))))))</f>
        <v>0</v>
      </c>
    </row>
    <row r="140" spans="1:1" x14ac:dyDescent="0.25">
      <c r="A140">
        <f>IF(ISNUMBER(FIND("KI",'Základní údaje a obsah spisu'!$B$1)),B140,IF(ISNUMBER(FIND("PS",'Základní údaje a obsah spisu'!$B$1)),C140,IF(ISNUMBER(FIND("SU",'Základní údaje a obsah spisu'!$B$1)),D140,IF(ISNUMBER(FIND("SM",'Základní údaje a obsah spisu'!$B$1)),E140,IF(ISNUMBER(FIND("ZP",'Základní údaje a obsah spisu'!$B$1)),F140,IF(ISNUMBER(FIND("ST",'Základní údaje a obsah spisu'!$B$1)),G140,IF(ISNUMBER(FIND("RI",'Základní údaje a obsah spisu'!$B$1)),H140,I140)))))))</f>
        <v>0</v>
      </c>
    </row>
    <row r="141" spans="1:1" x14ac:dyDescent="0.25">
      <c r="A141">
        <f>IF(ISNUMBER(FIND("KI",'Základní údaje a obsah spisu'!$B$1)),B141,IF(ISNUMBER(FIND("PS",'Základní údaje a obsah spisu'!$B$1)),C141,IF(ISNUMBER(FIND("SU",'Základní údaje a obsah spisu'!$B$1)),D141,IF(ISNUMBER(FIND("SM",'Základní údaje a obsah spisu'!$B$1)),E141,IF(ISNUMBER(FIND("ZP",'Základní údaje a obsah spisu'!$B$1)),F141,IF(ISNUMBER(FIND("ST",'Základní údaje a obsah spisu'!$B$1)),G141,IF(ISNUMBER(FIND("RI",'Základní údaje a obsah spisu'!$B$1)),H141,I141)))))))</f>
        <v>0</v>
      </c>
    </row>
    <row r="142" spans="1:1" x14ac:dyDescent="0.25">
      <c r="A142">
        <f>IF(ISNUMBER(FIND("KI",'Základní údaje a obsah spisu'!$B$1)),B142,IF(ISNUMBER(FIND("PS",'Základní údaje a obsah spisu'!$B$1)),C142,IF(ISNUMBER(FIND("SU",'Základní údaje a obsah spisu'!$B$1)),D142,IF(ISNUMBER(FIND("SM",'Základní údaje a obsah spisu'!$B$1)),E142,IF(ISNUMBER(FIND("ZP",'Základní údaje a obsah spisu'!$B$1)),F142,IF(ISNUMBER(FIND("ST",'Základní údaje a obsah spisu'!$B$1)),G142,IF(ISNUMBER(FIND("RI",'Základní údaje a obsah spisu'!$B$1)),H142,I142)))))))</f>
        <v>0</v>
      </c>
    </row>
    <row r="143" spans="1:1" x14ac:dyDescent="0.25">
      <c r="A143">
        <f>IF(ISNUMBER(FIND("KI",'Základní údaje a obsah spisu'!$B$1)),B143,IF(ISNUMBER(FIND("PS",'Základní údaje a obsah spisu'!$B$1)),C143,IF(ISNUMBER(FIND("SU",'Základní údaje a obsah spisu'!$B$1)),D143,IF(ISNUMBER(FIND("SM",'Základní údaje a obsah spisu'!$B$1)),E143,IF(ISNUMBER(FIND("ZP",'Základní údaje a obsah spisu'!$B$1)),F143,IF(ISNUMBER(FIND("ST",'Základní údaje a obsah spisu'!$B$1)),G143,IF(ISNUMBER(FIND("RI",'Základní údaje a obsah spisu'!$B$1)),H143,I143)))))))</f>
        <v>0</v>
      </c>
    </row>
    <row r="144" spans="1:1" x14ac:dyDescent="0.25">
      <c r="A144">
        <f>IF(ISNUMBER(FIND("KI",'Základní údaje a obsah spisu'!$B$1)),B144,IF(ISNUMBER(FIND("PS",'Základní údaje a obsah spisu'!$B$1)),C144,IF(ISNUMBER(FIND("SU",'Základní údaje a obsah spisu'!$B$1)),D144,IF(ISNUMBER(FIND("SM",'Základní údaje a obsah spisu'!$B$1)),E144,IF(ISNUMBER(FIND("ZP",'Základní údaje a obsah spisu'!$B$1)),F144,IF(ISNUMBER(FIND("ST",'Základní údaje a obsah spisu'!$B$1)),G144,IF(ISNUMBER(FIND("RI",'Základní údaje a obsah spisu'!$B$1)),H144,I144)))))))</f>
        <v>0</v>
      </c>
    </row>
    <row r="145" spans="1:1" x14ac:dyDescent="0.25">
      <c r="A145">
        <f>IF(ISNUMBER(FIND("KI",'Základní údaje a obsah spisu'!$B$1)),B145,IF(ISNUMBER(FIND("PS",'Základní údaje a obsah spisu'!$B$1)),C145,IF(ISNUMBER(FIND("SU",'Základní údaje a obsah spisu'!$B$1)),D145,IF(ISNUMBER(FIND("SM",'Základní údaje a obsah spisu'!$B$1)),E145,IF(ISNUMBER(FIND("ZP",'Základní údaje a obsah spisu'!$B$1)),F145,IF(ISNUMBER(FIND("ST",'Základní údaje a obsah spisu'!$B$1)),G145,IF(ISNUMBER(FIND("RI",'Základní údaje a obsah spisu'!$B$1)),H145,I145)))))))</f>
        <v>0</v>
      </c>
    </row>
    <row r="146" spans="1:1" x14ac:dyDescent="0.25">
      <c r="A146">
        <f>IF(ISNUMBER(FIND("KI",'Základní údaje a obsah spisu'!$B$1)),B146,IF(ISNUMBER(FIND("PS",'Základní údaje a obsah spisu'!$B$1)),C146,IF(ISNUMBER(FIND("SU",'Základní údaje a obsah spisu'!$B$1)),D146,IF(ISNUMBER(FIND("SM",'Základní údaje a obsah spisu'!$B$1)),E146,IF(ISNUMBER(FIND("ZP",'Základní údaje a obsah spisu'!$B$1)),F146,IF(ISNUMBER(FIND("ST",'Základní údaje a obsah spisu'!$B$1)),G146,IF(ISNUMBER(FIND("RI",'Základní údaje a obsah spisu'!$B$1)),H146,I146)))))))</f>
        <v>0</v>
      </c>
    </row>
    <row r="147" spans="1:1" x14ac:dyDescent="0.25">
      <c r="A147">
        <f>IF(ISNUMBER(FIND("KI",'Základní údaje a obsah spisu'!$B$1)),B147,IF(ISNUMBER(FIND("PS",'Základní údaje a obsah spisu'!$B$1)),C147,IF(ISNUMBER(FIND("SU",'Základní údaje a obsah spisu'!$B$1)),D147,IF(ISNUMBER(FIND("SM",'Základní údaje a obsah spisu'!$B$1)),E147,IF(ISNUMBER(FIND("ZP",'Základní údaje a obsah spisu'!$B$1)),F147,IF(ISNUMBER(FIND("ST",'Základní údaje a obsah spisu'!$B$1)),G147,IF(ISNUMBER(FIND("RI",'Základní údaje a obsah spisu'!$B$1)),H147,I147)))))))</f>
        <v>0</v>
      </c>
    </row>
    <row r="148" spans="1:1" x14ac:dyDescent="0.25">
      <c r="A148">
        <f>IF(ISNUMBER(FIND("KI",'Základní údaje a obsah spisu'!$B$1)),B148,IF(ISNUMBER(FIND("PS",'Základní údaje a obsah spisu'!$B$1)),C148,IF(ISNUMBER(FIND("SU",'Základní údaje a obsah spisu'!$B$1)),D148,IF(ISNUMBER(FIND("SM",'Základní údaje a obsah spisu'!$B$1)),E148,IF(ISNUMBER(FIND("ZP",'Základní údaje a obsah spisu'!$B$1)),F148,IF(ISNUMBER(FIND("ST",'Základní údaje a obsah spisu'!$B$1)),G148,IF(ISNUMBER(FIND("RI",'Základní údaje a obsah spisu'!$B$1)),H148,I148)))))))</f>
        <v>0</v>
      </c>
    </row>
    <row r="149" spans="1:1" x14ac:dyDescent="0.25">
      <c r="A149">
        <f>IF(ISNUMBER(FIND("KI",'Základní údaje a obsah spisu'!$B$1)),B149,IF(ISNUMBER(FIND("PS",'Základní údaje a obsah spisu'!$B$1)),C149,IF(ISNUMBER(FIND("SU",'Základní údaje a obsah spisu'!$B$1)),D149,IF(ISNUMBER(FIND("SM",'Základní údaje a obsah spisu'!$B$1)),E149,IF(ISNUMBER(FIND("ZP",'Základní údaje a obsah spisu'!$B$1)),F149,IF(ISNUMBER(FIND("ST",'Základní údaje a obsah spisu'!$B$1)),G149,IF(ISNUMBER(FIND("RI",'Základní údaje a obsah spisu'!$B$1)),H149,I149)))))))</f>
        <v>0</v>
      </c>
    </row>
    <row r="150" spans="1:1" x14ac:dyDescent="0.25">
      <c r="A150">
        <f>IF(ISNUMBER(FIND("KI",'Základní údaje a obsah spisu'!$B$1)),B150,IF(ISNUMBER(FIND("PS",'Základní údaje a obsah spisu'!$B$1)),C150,IF(ISNUMBER(FIND("SU",'Základní údaje a obsah spisu'!$B$1)),D150,IF(ISNUMBER(FIND("SM",'Základní údaje a obsah spisu'!$B$1)),E150,IF(ISNUMBER(FIND("ZP",'Základní údaje a obsah spisu'!$B$1)),F150,IF(ISNUMBER(FIND("ST",'Základní údaje a obsah spisu'!$B$1)),G150,IF(ISNUMBER(FIND("RI",'Základní údaje a obsah spisu'!$B$1)),H150,I150)))))))</f>
        <v>0</v>
      </c>
    </row>
    <row r="151" spans="1:1" x14ac:dyDescent="0.25">
      <c r="A151">
        <f>IF(ISNUMBER(FIND("KI",'Základní údaje a obsah spisu'!$B$1)),B151,IF(ISNUMBER(FIND("PS",'Základní údaje a obsah spisu'!$B$1)),C151,IF(ISNUMBER(FIND("SU",'Základní údaje a obsah spisu'!$B$1)),D151,IF(ISNUMBER(FIND("SM",'Základní údaje a obsah spisu'!$B$1)),E151,IF(ISNUMBER(FIND("ZP",'Základní údaje a obsah spisu'!$B$1)),F151,IF(ISNUMBER(FIND("ST",'Základní údaje a obsah spisu'!$B$1)),G151,IF(ISNUMBER(FIND("RI",'Základní údaje a obsah spisu'!$B$1)),H151,I151)))))))</f>
        <v>0</v>
      </c>
    </row>
    <row r="152" spans="1:1" x14ac:dyDescent="0.25">
      <c r="A152">
        <f>IF(ISNUMBER(FIND("KI",'Základní údaje a obsah spisu'!$B$1)),B152,IF(ISNUMBER(FIND("PS",'Základní údaje a obsah spisu'!$B$1)),C152,IF(ISNUMBER(FIND("SU",'Základní údaje a obsah spisu'!$B$1)),D152,IF(ISNUMBER(FIND("SM",'Základní údaje a obsah spisu'!$B$1)),E152,IF(ISNUMBER(FIND("ZP",'Základní údaje a obsah spisu'!$B$1)),F152,IF(ISNUMBER(FIND("ST",'Základní údaje a obsah spisu'!$B$1)),G152,IF(ISNUMBER(FIND("RI",'Základní údaje a obsah spisu'!$B$1)),H152,I152)))))))</f>
        <v>0</v>
      </c>
    </row>
    <row r="153" spans="1:1" x14ac:dyDescent="0.25">
      <c r="A153">
        <f>IF(ISNUMBER(FIND("KI",'Základní údaje a obsah spisu'!$B$1)),B153,IF(ISNUMBER(FIND("PS",'Základní údaje a obsah spisu'!$B$1)),C153,IF(ISNUMBER(FIND("SU",'Základní údaje a obsah spisu'!$B$1)),D153,IF(ISNUMBER(FIND("SM",'Základní údaje a obsah spisu'!$B$1)),E153,IF(ISNUMBER(FIND("ZP",'Základní údaje a obsah spisu'!$B$1)),F153,IF(ISNUMBER(FIND("ST",'Základní údaje a obsah spisu'!$B$1)),G153,IF(ISNUMBER(FIND("RI",'Základní údaje a obsah spisu'!$B$1)),H153,I153)))))))</f>
        <v>0</v>
      </c>
    </row>
    <row r="154" spans="1:1" x14ac:dyDescent="0.25">
      <c r="A154">
        <f>IF(ISNUMBER(FIND("KI",'Základní údaje a obsah spisu'!$B$1)),B154,IF(ISNUMBER(FIND("PS",'Základní údaje a obsah spisu'!$B$1)),C154,IF(ISNUMBER(FIND("SU",'Základní údaje a obsah spisu'!$B$1)),D154,IF(ISNUMBER(FIND("SM",'Základní údaje a obsah spisu'!$B$1)),E154,IF(ISNUMBER(FIND("ZP",'Základní údaje a obsah spisu'!$B$1)),F154,IF(ISNUMBER(FIND("ST",'Základní údaje a obsah spisu'!$B$1)),G154,IF(ISNUMBER(FIND("RI",'Základní údaje a obsah spisu'!$B$1)),H154,I154)))))))</f>
        <v>0</v>
      </c>
    </row>
    <row r="155" spans="1:1" x14ac:dyDescent="0.25">
      <c r="A155">
        <f>IF(ISNUMBER(FIND("KI",'Základní údaje a obsah spisu'!$B$1)),B155,IF(ISNUMBER(FIND("PS",'Základní údaje a obsah spisu'!$B$1)),C155,IF(ISNUMBER(FIND("SU",'Základní údaje a obsah spisu'!$B$1)),D155,IF(ISNUMBER(FIND("SM",'Základní údaje a obsah spisu'!$B$1)),E155,IF(ISNUMBER(FIND("ZP",'Základní údaje a obsah spisu'!$B$1)),F155,IF(ISNUMBER(FIND("ST",'Základní údaje a obsah spisu'!$B$1)),G155,IF(ISNUMBER(FIND("RI",'Základní údaje a obsah spisu'!$B$1)),H155,I155)))))))</f>
        <v>0</v>
      </c>
    </row>
    <row r="156" spans="1:1" x14ac:dyDescent="0.25">
      <c r="A156">
        <f>IF(ISNUMBER(FIND("KI",'Základní údaje a obsah spisu'!$B$1)),B156,IF(ISNUMBER(FIND("PS",'Základní údaje a obsah spisu'!$B$1)),C156,IF(ISNUMBER(FIND("SU",'Základní údaje a obsah spisu'!$B$1)),D156,IF(ISNUMBER(FIND("SM",'Základní údaje a obsah spisu'!$B$1)),E156,IF(ISNUMBER(FIND("ZP",'Základní údaje a obsah spisu'!$B$1)),F156,IF(ISNUMBER(FIND("ST",'Základní údaje a obsah spisu'!$B$1)),G156,IF(ISNUMBER(FIND("RI",'Základní údaje a obsah spisu'!$B$1)),H156,I156)))))))</f>
        <v>0</v>
      </c>
    </row>
    <row r="157" spans="1:1" x14ac:dyDescent="0.25">
      <c r="A157">
        <f>IF(ISNUMBER(FIND("KI",'Základní údaje a obsah spisu'!$B$1)),B157,IF(ISNUMBER(FIND("PS",'Základní údaje a obsah spisu'!$B$1)),C157,IF(ISNUMBER(FIND("SU",'Základní údaje a obsah spisu'!$B$1)),D157,IF(ISNUMBER(FIND("SM",'Základní údaje a obsah spisu'!$B$1)),E157,IF(ISNUMBER(FIND("ZP",'Základní údaje a obsah spisu'!$B$1)),F157,IF(ISNUMBER(FIND("ST",'Základní údaje a obsah spisu'!$B$1)),G157,IF(ISNUMBER(FIND("RI",'Základní údaje a obsah spisu'!$B$1)),H157,I157)))))))</f>
        <v>0</v>
      </c>
    </row>
    <row r="158" spans="1:1" x14ac:dyDescent="0.25">
      <c r="A158">
        <f>IF(ISNUMBER(FIND("KI",'Základní údaje a obsah spisu'!$B$1)),B158,IF(ISNUMBER(FIND("PS",'Základní údaje a obsah spisu'!$B$1)),C158,IF(ISNUMBER(FIND("SU",'Základní údaje a obsah spisu'!$B$1)),D158,IF(ISNUMBER(FIND("SM",'Základní údaje a obsah spisu'!$B$1)),E158,IF(ISNUMBER(FIND("ZP",'Základní údaje a obsah spisu'!$B$1)),F158,IF(ISNUMBER(FIND("ST",'Základní údaje a obsah spisu'!$B$1)),G158,IF(ISNUMBER(FIND("RI",'Základní údaje a obsah spisu'!$B$1)),H158,I158)))))))</f>
        <v>0</v>
      </c>
    </row>
    <row r="159" spans="1:1" x14ac:dyDescent="0.25">
      <c r="A159">
        <f>IF(ISNUMBER(FIND("KI",'Základní údaje a obsah spisu'!$B$1)),B159,IF(ISNUMBER(FIND("PS",'Základní údaje a obsah spisu'!$B$1)),C159,IF(ISNUMBER(FIND("SU",'Základní údaje a obsah spisu'!$B$1)),D159,IF(ISNUMBER(FIND("SM",'Základní údaje a obsah spisu'!$B$1)),E159,IF(ISNUMBER(FIND("ZP",'Základní údaje a obsah spisu'!$B$1)),F159,IF(ISNUMBER(FIND("ST",'Základní údaje a obsah spisu'!$B$1)),G159,IF(ISNUMBER(FIND("RI",'Základní údaje a obsah spisu'!$B$1)),H159,I159)))))))</f>
        <v>0</v>
      </c>
    </row>
    <row r="160" spans="1:1" x14ac:dyDescent="0.25">
      <c r="A160">
        <f>IF(ISNUMBER(FIND("KI",'Základní údaje a obsah spisu'!$B$1)),B160,IF(ISNUMBER(FIND("PS",'Základní údaje a obsah spisu'!$B$1)),C160,IF(ISNUMBER(FIND("SU",'Základní údaje a obsah spisu'!$B$1)),D160,IF(ISNUMBER(FIND("SM",'Základní údaje a obsah spisu'!$B$1)),E160,IF(ISNUMBER(FIND("ZP",'Základní údaje a obsah spisu'!$B$1)),F160,IF(ISNUMBER(FIND("ST",'Základní údaje a obsah spisu'!$B$1)),G160,IF(ISNUMBER(FIND("RI",'Základní údaje a obsah spisu'!$B$1)),H160,I160)))))))</f>
        <v>0</v>
      </c>
    </row>
    <row r="161" spans="1:1" x14ac:dyDescent="0.25">
      <c r="A161">
        <f>IF(ISNUMBER(FIND("KI",'Základní údaje a obsah spisu'!$B$1)),B161,IF(ISNUMBER(FIND("PS",'Základní údaje a obsah spisu'!$B$1)),C161,IF(ISNUMBER(FIND("SU",'Základní údaje a obsah spisu'!$B$1)),D161,IF(ISNUMBER(FIND("SM",'Základní údaje a obsah spisu'!$B$1)),E161,IF(ISNUMBER(FIND("ZP",'Základní údaje a obsah spisu'!$B$1)),F161,IF(ISNUMBER(FIND("ST",'Základní údaje a obsah spisu'!$B$1)),G161,IF(ISNUMBER(FIND("RI",'Základní údaje a obsah spisu'!$B$1)),H161,I161)))))))</f>
        <v>0</v>
      </c>
    </row>
    <row r="162" spans="1:1" x14ac:dyDescent="0.25">
      <c r="A162">
        <f>IF(ISNUMBER(FIND("KI",'Základní údaje a obsah spisu'!$B$1)),B162,IF(ISNUMBER(FIND("PS",'Základní údaje a obsah spisu'!$B$1)),C162,IF(ISNUMBER(FIND("SU",'Základní údaje a obsah spisu'!$B$1)),D162,IF(ISNUMBER(FIND("SM",'Základní údaje a obsah spisu'!$B$1)),E162,IF(ISNUMBER(FIND("ZP",'Základní údaje a obsah spisu'!$B$1)),F162,IF(ISNUMBER(FIND("ST",'Základní údaje a obsah spisu'!$B$1)),G162,IF(ISNUMBER(FIND("RI",'Základní údaje a obsah spisu'!$B$1)),H162,I162)))))))</f>
        <v>0</v>
      </c>
    </row>
    <row r="163" spans="1:1" x14ac:dyDescent="0.25">
      <c r="A163">
        <f>IF(ISNUMBER(FIND("KI",'Základní údaje a obsah spisu'!$B$1)),B163,IF(ISNUMBER(FIND("PS",'Základní údaje a obsah spisu'!$B$1)),C163,IF(ISNUMBER(FIND("SU",'Základní údaje a obsah spisu'!$B$1)),D163,IF(ISNUMBER(FIND("SM",'Základní údaje a obsah spisu'!$B$1)),E163,IF(ISNUMBER(FIND("ZP",'Základní údaje a obsah spisu'!$B$1)),F163,IF(ISNUMBER(FIND("ST",'Základní údaje a obsah spisu'!$B$1)),G163,IF(ISNUMBER(FIND("RI",'Základní údaje a obsah spisu'!$B$1)),H163,I163)))))))</f>
        <v>0</v>
      </c>
    </row>
    <row r="164" spans="1:1" x14ac:dyDescent="0.25">
      <c r="A164">
        <f>IF(ISNUMBER(FIND("KI",'Základní údaje a obsah spisu'!$B$1)),B164,IF(ISNUMBER(FIND("PS",'Základní údaje a obsah spisu'!$B$1)),C164,IF(ISNUMBER(FIND("SU",'Základní údaje a obsah spisu'!$B$1)),D164,IF(ISNUMBER(FIND("SM",'Základní údaje a obsah spisu'!$B$1)),E164,IF(ISNUMBER(FIND("ZP",'Základní údaje a obsah spisu'!$B$1)),F164,IF(ISNUMBER(FIND("ST",'Základní údaje a obsah spisu'!$B$1)),G164,IF(ISNUMBER(FIND("RI",'Základní údaje a obsah spisu'!$B$1)),H164,I164)))))))</f>
        <v>0</v>
      </c>
    </row>
    <row r="165" spans="1:1" x14ac:dyDescent="0.25">
      <c r="A165">
        <f>IF(ISNUMBER(FIND("KI",'Základní údaje a obsah spisu'!$B$1)),B165,IF(ISNUMBER(FIND("PS",'Základní údaje a obsah spisu'!$B$1)),C165,IF(ISNUMBER(FIND("SU",'Základní údaje a obsah spisu'!$B$1)),D165,IF(ISNUMBER(FIND("SM",'Základní údaje a obsah spisu'!$B$1)),E165,IF(ISNUMBER(FIND("ZP",'Základní údaje a obsah spisu'!$B$1)),F165,IF(ISNUMBER(FIND("ST",'Základní údaje a obsah spisu'!$B$1)),G165,IF(ISNUMBER(FIND("RI",'Základní údaje a obsah spisu'!$B$1)),H165,I165)))))))</f>
        <v>0</v>
      </c>
    </row>
    <row r="166" spans="1:1" x14ac:dyDescent="0.25">
      <c r="A166">
        <f>IF(ISNUMBER(FIND("KI",'Základní údaje a obsah spisu'!$B$1)),B166,IF(ISNUMBER(FIND("PS",'Základní údaje a obsah spisu'!$B$1)),C166,IF(ISNUMBER(FIND("SU",'Základní údaje a obsah spisu'!$B$1)),D166,IF(ISNUMBER(FIND("SM",'Základní údaje a obsah spisu'!$B$1)),E166,IF(ISNUMBER(FIND("ZP",'Základní údaje a obsah spisu'!$B$1)),F166,IF(ISNUMBER(FIND("ST",'Základní údaje a obsah spisu'!$B$1)),G166,IF(ISNUMBER(FIND("RI",'Základní údaje a obsah spisu'!$B$1)),H166,I166)))))))</f>
        <v>0</v>
      </c>
    </row>
    <row r="167" spans="1:1" x14ac:dyDescent="0.25">
      <c r="A167">
        <f>IF(ISNUMBER(FIND("KI",'Základní údaje a obsah spisu'!$B$1)),B167,IF(ISNUMBER(FIND("PS",'Základní údaje a obsah spisu'!$B$1)),C167,IF(ISNUMBER(FIND("SU",'Základní údaje a obsah spisu'!$B$1)),D167,IF(ISNUMBER(FIND("SM",'Základní údaje a obsah spisu'!$B$1)),E167,IF(ISNUMBER(FIND("ZP",'Základní údaje a obsah spisu'!$B$1)),F167,IF(ISNUMBER(FIND("ST",'Základní údaje a obsah spisu'!$B$1)),G167,IF(ISNUMBER(FIND("RI",'Základní údaje a obsah spisu'!$B$1)),H167,I167)))))))</f>
        <v>0</v>
      </c>
    </row>
    <row r="168" spans="1:1" x14ac:dyDescent="0.25">
      <c r="A168">
        <f>IF(ISNUMBER(FIND("KI",'Základní údaje a obsah spisu'!$B$1)),B168,IF(ISNUMBER(FIND("PS",'Základní údaje a obsah spisu'!$B$1)),C168,IF(ISNUMBER(FIND("SU",'Základní údaje a obsah spisu'!$B$1)),D168,IF(ISNUMBER(FIND("SM",'Základní údaje a obsah spisu'!$B$1)),E168,IF(ISNUMBER(FIND("ZP",'Základní údaje a obsah spisu'!$B$1)),F168,IF(ISNUMBER(FIND("ST",'Základní údaje a obsah spisu'!$B$1)),G168,IF(ISNUMBER(FIND("RI",'Základní údaje a obsah spisu'!$B$1)),H168,I168)))))))</f>
        <v>0</v>
      </c>
    </row>
    <row r="169" spans="1:1" x14ac:dyDescent="0.25">
      <c r="A169">
        <f>IF(ISNUMBER(FIND("KI",'Základní údaje a obsah spisu'!$B$1)),B169,IF(ISNUMBER(FIND("PS",'Základní údaje a obsah spisu'!$B$1)),C169,IF(ISNUMBER(FIND("SU",'Základní údaje a obsah spisu'!$B$1)),D169,IF(ISNUMBER(FIND("SM",'Základní údaje a obsah spisu'!$B$1)),E169,IF(ISNUMBER(FIND("ZP",'Základní údaje a obsah spisu'!$B$1)),F169,IF(ISNUMBER(FIND("ST",'Základní údaje a obsah spisu'!$B$1)),G169,IF(ISNUMBER(FIND("RI",'Základní údaje a obsah spisu'!$B$1)),H169,I169)))))))</f>
        <v>0</v>
      </c>
    </row>
    <row r="170" spans="1:1" x14ac:dyDescent="0.25">
      <c r="A170">
        <f>IF(ISNUMBER(FIND("KI",'Základní údaje a obsah spisu'!$B$1)),B170,IF(ISNUMBER(FIND("PS",'Základní údaje a obsah spisu'!$B$1)),C170,IF(ISNUMBER(FIND("SU",'Základní údaje a obsah spisu'!$B$1)),D170,IF(ISNUMBER(FIND("SM",'Základní údaje a obsah spisu'!$B$1)),E170,IF(ISNUMBER(FIND("ZP",'Základní údaje a obsah spisu'!$B$1)),F170,IF(ISNUMBER(FIND("ST",'Základní údaje a obsah spisu'!$B$1)),G170,IF(ISNUMBER(FIND("RI",'Základní údaje a obsah spisu'!$B$1)),H170,I170)))))))</f>
        <v>0</v>
      </c>
    </row>
    <row r="171" spans="1:1" x14ac:dyDescent="0.25">
      <c r="A171">
        <f>IF(ISNUMBER(FIND("KI",'Základní údaje a obsah spisu'!$B$1)),B171,IF(ISNUMBER(FIND("PS",'Základní údaje a obsah spisu'!$B$1)),C171,IF(ISNUMBER(FIND("SU",'Základní údaje a obsah spisu'!$B$1)),D171,IF(ISNUMBER(FIND("SM",'Základní údaje a obsah spisu'!$B$1)),E171,IF(ISNUMBER(FIND("ZP",'Základní údaje a obsah spisu'!$B$1)),F171,IF(ISNUMBER(FIND("ST",'Základní údaje a obsah spisu'!$B$1)),G171,IF(ISNUMBER(FIND("RI",'Základní údaje a obsah spisu'!$B$1)),H171,I171)))))))</f>
        <v>0</v>
      </c>
    </row>
    <row r="172" spans="1:1" x14ac:dyDescent="0.25">
      <c r="A172">
        <f>IF(ISNUMBER(FIND("KI",'Základní údaje a obsah spisu'!$B$1)),B172,IF(ISNUMBER(FIND("PS",'Základní údaje a obsah spisu'!$B$1)),C172,IF(ISNUMBER(FIND("SU",'Základní údaje a obsah spisu'!$B$1)),D172,IF(ISNUMBER(FIND("SM",'Základní údaje a obsah spisu'!$B$1)),E172,IF(ISNUMBER(FIND("ZP",'Základní údaje a obsah spisu'!$B$1)),F172,IF(ISNUMBER(FIND("ST",'Základní údaje a obsah spisu'!$B$1)),G172,IF(ISNUMBER(FIND("RI",'Základní údaje a obsah spisu'!$B$1)),H172,I172)))))))</f>
        <v>0</v>
      </c>
    </row>
    <row r="173" spans="1:1" x14ac:dyDescent="0.25">
      <c r="A173">
        <f>IF(ISNUMBER(FIND("KI",'Základní údaje a obsah spisu'!$B$1)),B173,IF(ISNUMBER(FIND("PS",'Základní údaje a obsah spisu'!$B$1)),C173,IF(ISNUMBER(FIND("SU",'Základní údaje a obsah spisu'!$B$1)),D173,IF(ISNUMBER(FIND("SM",'Základní údaje a obsah spisu'!$B$1)),E173,IF(ISNUMBER(FIND("ZP",'Základní údaje a obsah spisu'!$B$1)),F173,IF(ISNUMBER(FIND("ST",'Základní údaje a obsah spisu'!$B$1)),G173,IF(ISNUMBER(FIND("RI",'Základní údaje a obsah spisu'!$B$1)),H173,I173)))))))</f>
        <v>0</v>
      </c>
    </row>
    <row r="174" spans="1:1" x14ac:dyDescent="0.25">
      <c r="A174">
        <f>IF(ISNUMBER(FIND("KI",'Základní údaje a obsah spisu'!$B$1)),B174,IF(ISNUMBER(FIND("PS",'Základní údaje a obsah spisu'!$B$1)),C174,IF(ISNUMBER(FIND("SU",'Základní údaje a obsah spisu'!$B$1)),D174,IF(ISNUMBER(FIND("SM",'Základní údaje a obsah spisu'!$B$1)),E174,IF(ISNUMBER(FIND("ZP",'Základní údaje a obsah spisu'!$B$1)),F174,IF(ISNUMBER(FIND("ST",'Základní údaje a obsah spisu'!$B$1)),G174,IF(ISNUMBER(FIND("RI",'Základní údaje a obsah spisu'!$B$1)),H174,I174)))))))</f>
        <v>0</v>
      </c>
    </row>
    <row r="175" spans="1:1" x14ac:dyDescent="0.25">
      <c r="A175">
        <f>IF(ISNUMBER(FIND("KI",'Základní údaje a obsah spisu'!$B$1)),B175,IF(ISNUMBER(FIND("PS",'Základní údaje a obsah spisu'!$B$1)),C175,IF(ISNUMBER(FIND("SU",'Základní údaje a obsah spisu'!$B$1)),D175,IF(ISNUMBER(FIND("SM",'Základní údaje a obsah spisu'!$B$1)),E175,IF(ISNUMBER(FIND("ZP",'Základní údaje a obsah spisu'!$B$1)),F175,IF(ISNUMBER(FIND("ST",'Základní údaje a obsah spisu'!$B$1)),G175,IF(ISNUMBER(FIND("RI",'Základní údaje a obsah spisu'!$B$1)),H175,I175)))))))</f>
        <v>0</v>
      </c>
    </row>
    <row r="176" spans="1:1" x14ac:dyDescent="0.25">
      <c r="A176">
        <f>IF(ISNUMBER(FIND("KI",'Základní údaje a obsah spisu'!$B$1)),B176,IF(ISNUMBER(FIND("PS",'Základní údaje a obsah spisu'!$B$1)),C176,IF(ISNUMBER(FIND("SU",'Základní údaje a obsah spisu'!$B$1)),D176,IF(ISNUMBER(FIND("SM",'Základní údaje a obsah spisu'!$B$1)),E176,IF(ISNUMBER(FIND("ZP",'Základní údaje a obsah spisu'!$B$1)),F176,IF(ISNUMBER(FIND("ST",'Základní údaje a obsah spisu'!$B$1)),G176,IF(ISNUMBER(FIND("RI",'Základní údaje a obsah spisu'!$B$1)),H176,I176)))))))</f>
        <v>0</v>
      </c>
    </row>
    <row r="177" spans="1:1" x14ac:dyDescent="0.25">
      <c r="A177">
        <f>IF(ISNUMBER(FIND("KI",'Základní údaje a obsah spisu'!$B$1)),B177,IF(ISNUMBER(FIND("PS",'Základní údaje a obsah spisu'!$B$1)),C177,IF(ISNUMBER(FIND("SU",'Základní údaje a obsah spisu'!$B$1)),D177,IF(ISNUMBER(FIND("SM",'Základní údaje a obsah spisu'!$B$1)),E177,IF(ISNUMBER(FIND("ZP",'Základní údaje a obsah spisu'!$B$1)),F177,IF(ISNUMBER(FIND("ST",'Základní údaje a obsah spisu'!$B$1)),G177,IF(ISNUMBER(FIND("RI",'Základní údaje a obsah spisu'!$B$1)),H177,I177)))))))</f>
        <v>0</v>
      </c>
    </row>
    <row r="178" spans="1:1" x14ac:dyDescent="0.25">
      <c r="A178">
        <f>IF(ISNUMBER(FIND("KI",'Základní údaje a obsah spisu'!$B$1)),B178,IF(ISNUMBER(FIND("PS",'Základní údaje a obsah spisu'!$B$1)),C178,IF(ISNUMBER(FIND("SU",'Základní údaje a obsah spisu'!$B$1)),D178,IF(ISNUMBER(FIND("SM",'Základní údaje a obsah spisu'!$B$1)),E178,IF(ISNUMBER(FIND("ZP",'Základní údaje a obsah spisu'!$B$1)),F178,IF(ISNUMBER(FIND("ST",'Základní údaje a obsah spisu'!$B$1)),G178,IF(ISNUMBER(FIND("RI",'Základní údaje a obsah spisu'!$B$1)),H178,I178)))))))</f>
        <v>0</v>
      </c>
    </row>
    <row r="179" spans="1:1" x14ac:dyDescent="0.25">
      <c r="A179">
        <f>IF(ISNUMBER(FIND("KI",'Základní údaje a obsah spisu'!$B$1)),B179,IF(ISNUMBER(FIND("PS",'Základní údaje a obsah spisu'!$B$1)),C179,IF(ISNUMBER(FIND("SU",'Základní údaje a obsah spisu'!$B$1)),D179,IF(ISNUMBER(FIND("SM",'Základní údaje a obsah spisu'!$B$1)),E179,IF(ISNUMBER(FIND("ZP",'Základní údaje a obsah spisu'!$B$1)),F179,IF(ISNUMBER(FIND("ST",'Základní údaje a obsah spisu'!$B$1)),G179,IF(ISNUMBER(FIND("RI",'Základní údaje a obsah spisu'!$B$1)),H179,I179)))))))</f>
        <v>0</v>
      </c>
    </row>
    <row r="180" spans="1:1" x14ac:dyDescent="0.25">
      <c r="A180">
        <f>IF(ISNUMBER(FIND("KI",'Základní údaje a obsah spisu'!$B$1)),B180,IF(ISNUMBER(FIND("PS",'Základní údaje a obsah spisu'!$B$1)),C180,IF(ISNUMBER(FIND("SU",'Základní údaje a obsah spisu'!$B$1)),D180,IF(ISNUMBER(FIND("SM",'Základní údaje a obsah spisu'!$B$1)),E180,IF(ISNUMBER(FIND("ZP",'Základní údaje a obsah spisu'!$B$1)),F180,IF(ISNUMBER(FIND("ST",'Základní údaje a obsah spisu'!$B$1)),G180,IF(ISNUMBER(FIND("RI",'Základní údaje a obsah spisu'!$B$1)),H180,I180)))))))</f>
        <v>0</v>
      </c>
    </row>
    <row r="181" spans="1:1" x14ac:dyDescent="0.25">
      <c r="A181">
        <f>IF(ISNUMBER(FIND("KI",'Základní údaje a obsah spisu'!$B$1)),B181,IF(ISNUMBER(FIND("PS",'Základní údaje a obsah spisu'!$B$1)),C181,IF(ISNUMBER(FIND("SU",'Základní údaje a obsah spisu'!$B$1)),D181,IF(ISNUMBER(FIND("SM",'Základní údaje a obsah spisu'!$B$1)),E181,IF(ISNUMBER(FIND("ZP",'Základní údaje a obsah spisu'!$B$1)),F181,IF(ISNUMBER(FIND("ST",'Základní údaje a obsah spisu'!$B$1)),G181,IF(ISNUMBER(FIND("RI",'Základní údaje a obsah spisu'!$B$1)),H181,I181)))))))</f>
        <v>0</v>
      </c>
    </row>
    <row r="182" spans="1:1" x14ac:dyDescent="0.25">
      <c r="A182">
        <f>IF(ISNUMBER(FIND("KI",'Základní údaje a obsah spisu'!$B$1)),B182,IF(ISNUMBER(FIND("PS",'Základní údaje a obsah spisu'!$B$1)),C182,IF(ISNUMBER(FIND("SU",'Základní údaje a obsah spisu'!$B$1)),D182,IF(ISNUMBER(FIND("SM",'Základní údaje a obsah spisu'!$B$1)),E182,IF(ISNUMBER(FIND("ZP",'Základní údaje a obsah spisu'!$B$1)),F182,IF(ISNUMBER(FIND("ST",'Základní údaje a obsah spisu'!$B$1)),G182,IF(ISNUMBER(FIND("RI",'Základní údaje a obsah spisu'!$B$1)),H182,I182)))))))</f>
        <v>0</v>
      </c>
    </row>
    <row r="183" spans="1:1" x14ac:dyDescent="0.25">
      <c r="A183">
        <f>IF(ISNUMBER(FIND("KI",'Základní údaje a obsah spisu'!$B$1)),B183,IF(ISNUMBER(FIND("PS",'Základní údaje a obsah spisu'!$B$1)),C183,IF(ISNUMBER(FIND("SU",'Základní údaje a obsah spisu'!$B$1)),D183,IF(ISNUMBER(FIND("SM",'Základní údaje a obsah spisu'!$B$1)),E183,IF(ISNUMBER(FIND("ZP",'Základní údaje a obsah spisu'!$B$1)),F183,IF(ISNUMBER(FIND("ST",'Základní údaje a obsah spisu'!$B$1)),G183,IF(ISNUMBER(FIND("RI",'Základní údaje a obsah spisu'!$B$1)),H183,I183)))))))</f>
        <v>0</v>
      </c>
    </row>
    <row r="184" spans="1:1" x14ac:dyDescent="0.25">
      <c r="A184">
        <f>IF(ISNUMBER(FIND("KI",'Základní údaje a obsah spisu'!$B$1)),B184,IF(ISNUMBER(FIND("PS",'Základní údaje a obsah spisu'!$B$1)),C184,IF(ISNUMBER(FIND("SU",'Základní údaje a obsah spisu'!$B$1)),D184,IF(ISNUMBER(FIND("SM",'Základní údaje a obsah spisu'!$B$1)),E184,IF(ISNUMBER(FIND("ZP",'Základní údaje a obsah spisu'!$B$1)),F184,IF(ISNUMBER(FIND("ST",'Základní údaje a obsah spisu'!$B$1)),G184,IF(ISNUMBER(FIND("RI",'Základní údaje a obsah spisu'!$B$1)),H184,I184)))))))</f>
        <v>0</v>
      </c>
    </row>
    <row r="185" spans="1:1" x14ac:dyDescent="0.25">
      <c r="A185">
        <f>IF(ISNUMBER(FIND("KI",'Základní údaje a obsah spisu'!$B$1)),B185,IF(ISNUMBER(FIND("PS",'Základní údaje a obsah spisu'!$B$1)),C185,IF(ISNUMBER(FIND("SU",'Základní údaje a obsah spisu'!$B$1)),D185,IF(ISNUMBER(FIND("SM",'Základní údaje a obsah spisu'!$B$1)),E185,IF(ISNUMBER(FIND("ZP",'Základní údaje a obsah spisu'!$B$1)),F185,IF(ISNUMBER(FIND("ST",'Základní údaje a obsah spisu'!$B$1)),G185,IF(ISNUMBER(FIND("RI",'Základní údaje a obsah spisu'!$B$1)),H185,I185)))))))</f>
        <v>0</v>
      </c>
    </row>
    <row r="186" spans="1:1" x14ac:dyDescent="0.25">
      <c r="A186">
        <f>IF(ISNUMBER(FIND("KI",'Základní údaje a obsah spisu'!$B$1)),B186,IF(ISNUMBER(FIND("PS",'Základní údaje a obsah spisu'!$B$1)),C186,IF(ISNUMBER(FIND("SU",'Základní údaje a obsah spisu'!$B$1)),D186,IF(ISNUMBER(FIND("SM",'Základní údaje a obsah spisu'!$B$1)),E186,IF(ISNUMBER(FIND("ZP",'Základní údaje a obsah spisu'!$B$1)),F186,IF(ISNUMBER(FIND("ST",'Základní údaje a obsah spisu'!$B$1)),G186,IF(ISNUMBER(FIND("RI",'Základní údaje a obsah spisu'!$B$1)),H186,I186)))))))</f>
        <v>0</v>
      </c>
    </row>
    <row r="187" spans="1:1" x14ac:dyDescent="0.25">
      <c r="A187">
        <f>IF(ISNUMBER(FIND("KI",'Základní údaje a obsah spisu'!$B$1)),B187,IF(ISNUMBER(FIND("PS",'Základní údaje a obsah spisu'!$B$1)),C187,IF(ISNUMBER(FIND("SU",'Základní údaje a obsah spisu'!$B$1)),D187,IF(ISNUMBER(FIND("SM",'Základní údaje a obsah spisu'!$B$1)),E187,IF(ISNUMBER(FIND("ZP",'Základní údaje a obsah spisu'!$B$1)),F187,IF(ISNUMBER(FIND("ST",'Základní údaje a obsah spisu'!$B$1)),G187,IF(ISNUMBER(FIND("RI",'Základní údaje a obsah spisu'!$B$1)),H187,I187)))))))</f>
        <v>0</v>
      </c>
    </row>
    <row r="188" spans="1:1" x14ac:dyDescent="0.25">
      <c r="A188">
        <f>IF(ISNUMBER(FIND("KI",'Základní údaje a obsah spisu'!$B$1)),B188,IF(ISNUMBER(FIND("PS",'Základní údaje a obsah spisu'!$B$1)),C188,IF(ISNUMBER(FIND("SU",'Základní údaje a obsah spisu'!$B$1)),D188,IF(ISNUMBER(FIND("SM",'Základní údaje a obsah spisu'!$B$1)),E188,IF(ISNUMBER(FIND("ZP",'Základní údaje a obsah spisu'!$B$1)),F188,IF(ISNUMBER(FIND("ST",'Základní údaje a obsah spisu'!$B$1)),G188,IF(ISNUMBER(FIND("RI",'Základní údaje a obsah spisu'!$B$1)),H188,I188)))))))</f>
        <v>0</v>
      </c>
    </row>
    <row r="189" spans="1:1" x14ac:dyDescent="0.25">
      <c r="A189">
        <f>IF(ISNUMBER(FIND("KI",'Základní údaje a obsah spisu'!$B$1)),B189,IF(ISNUMBER(FIND("PS",'Základní údaje a obsah spisu'!$B$1)),C189,IF(ISNUMBER(FIND("SU",'Základní údaje a obsah spisu'!$B$1)),D189,IF(ISNUMBER(FIND("SM",'Základní údaje a obsah spisu'!$B$1)),E189,IF(ISNUMBER(FIND("ZP",'Základní údaje a obsah spisu'!$B$1)),F189,IF(ISNUMBER(FIND("ST",'Základní údaje a obsah spisu'!$B$1)),G189,IF(ISNUMBER(FIND("RI",'Základní údaje a obsah spisu'!$B$1)),H189,I189)))))))</f>
        <v>0</v>
      </c>
    </row>
    <row r="190" spans="1:1" x14ac:dyDescent="0.25">
      <c r="A190">
        <f>IF(ISNUMBER(FIND("KI",'Základní údaje a obsah spisu'!$B$1)),B190,IF(ISNUMBER(FIND("PS",'Základní údaje a obsah spisu'!$B$1)),C190,IF(ISNUMBER(FIND("SU",'Základní údaje a obsah spisu'!$B$1)),D190,IF(ISNUMBER(FIND("SM",'Základní údaje a obsah spisu'!$B$1)),E190,IF(ISNUMBER(FIND("ZP",'Základní údaje a obsah spisu'!$B$1)),F190,IF(ISNUMBER(FIND("ST",'Základní údaje a obsah spisu'!$B$1)),G190,IF(ISNUMBER(FIND("RI",'Základní údaje a obsah spisu'!$B$1)),H190,I190)))))))</f>
        <v>0</v>
      </c>
    </row>
    <row r="191" spans="1:1" x14ac:dyDescent="0.25">
      <c r="A191">
        <f>IF(ISNUMBER(FIND("KI",'Základní údaje a obsah spisu'!$B$1)),B191,IF(ISNUMBER(FIND("PS",'Základní údaje a obsah spisu'!$B$1)),C191,IF(ISNUMBER(FIND("SU",'Základní údaje a obsah spisu'!$B$1)),D191,IF(ISNUMBER(FIND("SM",'Základní údaje a obsah spisu'!$B$1)),E191,IF(ISNUMBER(FIND("ZP",'Základní údaje a obsah spisu'!$B$1)),F191,IF(ISNUMBER(FIND("ST",'Základní údaje a obsah spisu'!$B$1)),G191,IF(ISNUMBER(FIND("RI",'Základní údaje a obsah spisu'!$B$1)),H191,I191)))))))</f>
        <v>0</v>
      </c>
    </row>
    <row r="192" spans="1:1" x14ac:dyDescent="0.25">
      <c r="A192">
        <f>IF(ISNUMBER(FIND("KI",'Základní údaje a obsah spisu'!$B$1)),B192,IF(ISNUMBER(FIND("PS",'Základní údaje a obsah spisu'!$B$1)),C192,IF(ISNUMBER(FIND("SU",'Základní údaje a obsah spisu'!$B$1)),D192,IF(ISNUMBER(FIND("SM",'Základní údaje a obsah spisu'!$B$1)),E192,IF(ISNUMBER(FIND("ZP",'Základní údaje a obsah spisu'!$B$1)),F192,IF(ISNUMBER(FIND("ST",'Základní údaje a obsah spisu'!$B$1)),G192,IF(ISNUMBER(FIND("RI",'Základní údaje a obsah spisu'!$B$1)),H192,I192)))))))</f>
        <v>0</v>
      </c>
    </row>
    <row r="193" spans="1:1" x14ac:dyDescent="0.25">
      <c r="A193">
        <f>IF(ISNUMBER(FIND("KI",'Základní údaje a obsah spisu'!$B$1)),B193,IF(ISNUMBER(FIND("PS",'Základní údaje a obsah spisu'!$B$1)),C193,IF(ISNUMBER(FIND("SU",'Základní údaje a obsah spisu'!$B$1)),D193,IF(ISNUMBER(FIND("SM",'Základní údaje a obsah spisu'!$B$1)),E193,IF(ISNUMBER(FIND("ZP",'Základní údaje a obsah spisu'!$B$1)),F193,IF(ISNUMBER(FIND("ST",'Základní údaje a obsah spisu'!$B$1)),G193,IF(ISNUMBER(FIND("RI",'Základní údaje a obsah spisu'!$B$1)),H193,I193)))))))</f>
        <v>0</v>
      </c>
    </row>
    <row r="194" spans="1:1" x14ac:dyDescent="0.25">
      <c r="A194">
        <f>IF(ISNUMBER(FIND("KI",'Základní údaje a obsah spisu'!$B$1)),B194,IF(ISNUMBER(FIND("PS",'Základní údaje a obsah spisu'!$B$1)),C194,IF(ISNUMBER(FIND("SU",'Základní údaje a obsah spisu'!$B$1)),D194,IF(ISNUMBER(FIND("SM",'Základní údaje a obsah spisu'!$B$1)),E194,IF(ISNUMBER(FIND("ZP",'Základní údaje a obsah spisu'!$B$1)),F194,IF(ISNUMBER(FIND("ST",'Základní údaje a obsah spisu'!$B$1)),G194,IF(ISNUMBER(FIND("RI",'Základní údaje a obsah spisu'!$B$1)),H194,I194)))))))</f>
        <v>0</v>
      </c>
    </row>
    <row r="195" spans="1:1" x14ac:dyDescent="0.25">
      <c r="A195">
        <f>IF(ISNUMBER(FIND("KI",'Základní údaje a obsah spisu'!$B$1)),B195,IF(ISNUMBER(FIND("PS",'Základní údaje a obsah spisu'!$B$1)),C195,IF(ISNUMBER(FIND("SU",'Základní údaje a obsah spisu'!$B$1)),D195,IF(ISNUMBER(FIND("SM",'Základní údaje a obsah spisu'!$B$1)),E195,IF(ISNUMBER(FIND("ZP",'Základní údaje a obsah spisu'!$B$1)),F195,IF(ISNUMBER(FIND("ST",'Základní údaje a obsah spisu'!$B$1)),G195,IF(ISNUMBER(FIND("RI",'Základní údaje a obsah spisu'!$B$1)),H195,I195)))))))</f>
        <v>0</v>
      </c>
    </row>
    <row r="196" spans="1:1" x14ac:dyDescent="0.25">
      <c r="A196">
        <f>IF(ISNUMBER(FIND("KI",'Základní údaje a obsah spisu'!$B$1)),B196,IF(ISNUMBER(FIND("PS",'Základní údaje a obsah spisu'!$B$1)),C196,IF(ISNUMBER(FIND("SU",'Základní údaje a obsah spisu'!$B$1)),D196,IF(ISNUMBER(FIND("SM",'Základní údaje a obsah spisu'!$B$1)),E196,IF(ISNUMBER(FIND("ZP",'Základní údaje a obsah spisu'!$B$1)),F196,IF(ISNUMBER(FIND("ST",'Základní údaje a obsah spisu'!$B$1)),G196,IF(ISNUMBER(FIND("RI",'Základní údaje a obsah spisu'!$B$1)),H196,I196)))))))</f>
        <v>0</v>
      </c>
    </row>
    <row r="197" spans="1:1" x14ac:dyDescent="0.25">
      <c r="A197">
        <f>IF(ISNUMBER(FIND("KI",'Základní údaje a obsah spisu'!$B$1)),B197,IF(ISNUMBER(FIND("PS",'Základní údaje a obsah spisu'!$B$1)),C197,IF(ISNUMBER(FIND("SU",'Základní údaje a obsah spisu'!$B$1)),D197,IF(ISNUMBER(FIND("SM",'Základní údaje a obsah spisu'!$B$1)),E197,IF(ISNUMBER(FIND("ZP",'Základní údaje a obsah spisu'!$B$1)),F197,IF(ISNUMBER(FIND("ST",'Základní údaje a obsah spisu'!$B$1)),G197,IF(ISNUMBER(FIND("RI",'Základní údaje a obsah spisu'!$B$1)),H197,I197)))))))</f>
        <v>0</v>
      </c>
    </row>
    <row r="198" spans="1:1" x14ac:dyDescent="0.25">
      <c r="A198">
        <f>IF(ISNUMBER(FIND("KI",'Základní údaje a obsah spisu'!$B$1)),B198,IF(ISNUMBER(FIND("PS",'Základní údaje a obsah spisu'!$B$1)),C198,IF(ISNUMBER(FIND("SU",'Základní údaje a obsah spisu'!$B$1)),D198,IF(ISNUMBER(FIND("SM",'Základní údaje a obsah spisu'!$B$1)),E198,IF(ISNUMBER(FIND("ZP",'Základní údaje a obsah spisu'!$B$1)),F198,IF(ISNUMBER(FIND("ST",'Základní údaje a obsah spisu'!$B$1)),G198,IF(ISNUMBER(FIND("RI",'Základní údaje a obsah spisu'!$B$1)),H198,I198)))))))</f>
        <v>0</v>
      </c>
    </row>
    <row r="199" spans="1:1" x14ac:dyDescent="0.25">
      <c r="A199">
        <f>IF(ISNUMBER(FIND("KI",'Základní údaje a obsah spisu'!$B$1)),B199,IF(ISNUMBER(FIND("PS",'Základní údaje a obsah spisu'!$B$1)),C199,IF(ISNUMBER(FIND("SU",'Základní údaje a obsah spisu'!$B$1)),D199,IF(ISNUMBER(FIND("SM",'Základní údaje a obsah spisu'!$B$1)),E199,IF(ISNUMBER(FIND("ZP",'Základní údaje a obsah spisu'!$B$1)),F199,IF(ISNUMBER(FIND("ST",'Základní údaje a obsah spisu'!$B$1)),G199,IF(ISNUMBER(FIND("RI",'Základní údaje a obsah spisu'!$B$1)),H199,I199)))))))</f>
        <v>0</v>
      </c>
    </row>
    <row r="200" spans="1:1" x14ac:dyDescent="0.25">
      <c r="A200">
        <f>IF(ISNUMBER(FIND("KI",'Základní údaje a obsah spisu'!$B$1)),B200,IF(ISNUMBER(FIND("PS",'Základní údaje a obsah spisu'!$B$1)),C200,IF(ISNUMBER(FIND("SU",'Základní údaje a obsah spisu'!$B$1)),D200,IF(ISNUMBER(FIND("SM",'Základní údaje a obsah spisu'!$B$1)),E200,IF(ISNUMBER(FIND("ZP",'Základní údaje a obsah spisu'!$B$1)),F200,IF(ISNUMBER(FIND("ST",'Základní údaje a obsah spisu'!$B$1)),G200,IF(ISNUMBER(FIND("RI",'Základní údaje a obsah spisu'!$B$1)),H200,I200)))))))</f>
        <v>0</v>
      </c>
    </row>
    <row r="201" spans="1:1" x14ac:dyDescent="0.25">
      <c r="A201">
        <f>IF(ISNUMBER(FIND("KI",'Základní údaje a obsah spisu'!$B$1)),B201,IF(ISNUMBER(FIND("PS",'Základní údaje a obsah spisu'!$B$1)),C201,IF(ISNUMBER(FIND("SU",'Základní údaje a obsah spisu'!$B$1)),D201,IF(ISNUMBER(FIND("SM",'Základní údaje a obsah spisu'!$B$1)),E201,IF(ISNUMBER(FIND("ZP",'Základní údaje a obsah spisu'!$B$1)),F201,IF(ISNUMBER(FIND("ST",'Základní údaje a obsah spisu'!$B$1)),G201,IF(ISNUMBER(FIND("RI",'Základní údaje a obsah spisu'!$B$1)),H201,I201)))))))</f>
        <v>0</v>
      </c>
    </row>
    <row r="202" spans="1:1" x14ac:dyDescent="0.25">
      <c r="A202">
        <f>IF(ISNUMBER(FIND("KI",'Základní údaje a obsah spisu'!$B$1)),B202,IF(ISNUMBER(FIND("PS",'Základní údaje a obsah spisu'!$B$1)),C202,IF(ISNUMBER(FIND("SU",'Základní údaje a obsah spisu'!$B$1)),D202,IF(ISNUMBER(FIND("SM",'Základní údaje a obsah spisu'!$B$1)),E202,IF(ISNUMBER(FIND("ZP",'Základní údaje a obsah spisu'!$B$1)),F202,IF(ISNUMBER(FIND("ST",'Základní údaje a obsah spisu'!$B$1)),G202,IF(ISNUMBER(FIND("RI",'Základní údaje a obsah spisu'!$B$1)),H202,I202)))))))</f>
        <v>0</v>
      </c>
    </row>
    <row r="203" spans="1:1" x14ac:dyDescent="0.25">
      <c r="A203">
        <f>IF(ISNUMBER(FIND("KI",'Základní údaje a obsah spisu'!$B$1)),B203,IF(ISNUMBER(FIND("PS",'Základní údaje a obsah spisu'!$B$1)),C203,IF(ISNUMBER(FIND("SU",'Základní údaje a obsah spisu'!$B$1)),D203,IF(ISNUMBER(FIND("SM",'Základní údaje a obsah spisu'!$B$1)),E203,IF(ISNUMBER(FIND("ZP",'Základní údaje a obsah spisu'!$B$1)),F203,IF(ISNUMBER(FIND("ST",'Základní údaje a obsah spisu'!$B$1)),G203,IF(ISNUMBER(FIND("RI",'Základní údaje a obsah spisu'!$B$1)),H203,I203)))))))</f>
        <v>0</v>
      </c>
    </row>
    <row r="204" spans="1:1" x14ac:dyDescent="0.25">
      <c r="A204">
        <f>IF(ISNUMBER(FIND("KI",'Základní údaje a obsah spisu'!$B$1)),B204,IF(ISNUMBER(FIND("PS",'Základní údaje a obsah spisu'!$B$1)),C204,IF(ISNUMBER(FIND("SU",'Základní údaje a obsah spisu'!$B$1)),D204,IF(ISNUMBER(FIND("SM",'Základní údaje a obsah spisu'!$B$1)),E204,IF(ISNUMBER(FIND("ZP",'Základní údaje a obsah spisu'!$B$1)),F204,IF(ISNUMBER(FIND("ST",'Základní údaje a obsah spisu'!$B$1)),G204,IF(ISNUMBER(FIND("RI",'Základní údaje a obsah spisu'!$B$1)),H204,I204)))))))</f>
        <v>0</v>
      </c>
    </row>
    <row r="205" spans="1:1" x14ac:dyDescent="0.25">
      <c r="A205">
        <f>IF(ISNUMBER(FIND("KI",'Základní údaje a obsah spisu'!$B$1)),B205,IF(ISNUMBER(FIND("PS",'Základní údaje a obsah spisu'!$B$1)),C205,IF(ISNUMBER(FIND("SU",'Základní údaje a obsah spisu'!$B$1)),D205,IF(ISNUMBER(FIND("SM",'Základní údaje a obsah spisu'!$B$1)),E205,IF(ISNUMBER(FIND("ZP",'Základní údaje a obsah spisu'!$B$1)),F205,IF(ISNUMBER(FIND("ST",'Základní údaje a obsah spisu'!$B$1)),G205,IF(ISNUMBER(FIND("RI",'Základní údaje a obsah spisu'!$B$1)),H205,I205)))))))</f>
        <v>0</v>
      </c>
    </row>
    <row r="206" spans="1:1" x14ac:dyDescent="0.25">
      <c r="A206">
        <f>IF(ISNUMBER(FIND("KI",'Základní údaje a obsah spisu'!$B$1)),B206,IF(ISNUMBER(FIND("PS",'Základní údaje a obsah spisu'!$B$1)),C206,IF(ISNUMBER(FIND("SU",'Základní údaje a obsah spisu'!$B$1)),D206,IF(ISNUMBER(FIND("SM",'Základní údaje a obsah spisu'!$B$1)),E206,IF(ISNUMBER(FIND("ZP",'Základní údaje a obsah spisu'!$B$1)),F206,IF(ISNUMBER(FIND("ST",'Základní údaje a obsah spisu'!$B$1)),G206,IF(ISNUMBER(FIND("RI",'Základní údaje a obsah spisu'!$B$1)),H206,I206)))))))</f>
        <v>0</v>
      </c>
    </row>
    <row r="207" spans="1:1" x14ac:dyDescent="0.25">
      <c r="A207">
        <f>IF(ISNUMBER(FIND("KI",'Základní údaje a obsah spisu'!$B$1)),B207,IF(ISNUMBER(FIND("PS",'Základní údaje a obsah spisu'!$B$1)),C207,IF(ISNUMBER(FIND("SU",'Základní údaje a obsah spisu'!$B$1)),D207,IF(ISNUMBER(FIND("SM",'Základní údaje a obsah spisu'!$B$1)),E207,IF(ISNUMBER(FIND("ZP",'Základní údaje a obsah spisu'!$B$1)),F207,IF(ISNUMBER(FIND("ST",'Základní údaje a obsah spisu'!$B$1)),G207,IF(ISNUMBER(FIND("RI",'Základní údaje a obsah spisu'!$B$1)),H207,I207)))))))</f>
        <v>0</v>
      </c>
    </row>
    <row r="208" spans="1:1" x14ac:dyDescent="0.25">
      <c r="A208">
        <f>IF(ISNUMBER(FIND("KI",'Základní údaje a obsah spisu'!$B$1)),B208,IF(ISNUMBER(FIND("PS",'Základní údaje a obsah spisu'!$B$1)),C208,IF(ISNUMBER(FIND("SU",'Základní údaje a obsah spisu'!$B$1)),D208,IF(ISNUMBER(FIND("SM",'Základní údaje a obsah spisu'!$B$1)),E208,IF(ISNUMBER(FIND("ZP",'Základní údaje a obsah spisu'!$B$1)),F208,IF(ISNUMBER(FIND("ST",'Základní údaje a obsah spisu'!$B$1)),G208,IF(ISNUMBER(FIND("RI",'Základní údaje a obsah spisu'!$B$1)),H208,I208)))))))</f>
        <v>0</v>
      </c>
    </row>
    <row r="209" spans="1:1" x14ac:dyDescent="0.25">
      <c r="A209">
        <f>IF(ISNUMBER(FIND("KI",'Základní údaje a obsah spisu'!$B$1)),B209,IF(ISNUMBER(FIND("PS",'Základní údaje a obsah spisu'!$B$1)),C209,IF(ISNUMBER(FIND("SU",'Základní údaje a obsah spisu'!$B$1)),D209,IF(ISNUMBER(FIND("SM",'Základní údaje a obsah spisu'!$B$1)),E209,IF(ISNUMBER(FIND("ZP",'Základní údaje a obsah spisu'!$B$1)),F209,IF(ISNUMBER(FIND("ST",'Základní údaje a obsah spisu'!$B$1)),G209,IF(ISNUMBER(FIND("RI",'Základní údaje a obsah spisu'!$B$1)),H209,I209)))))))</f>
        <v>0</v>
      </c>
    </row>
    <row r="210" spans="1:1" x14ac:dyDescent="0.25">
      <c r="A210">
        <f>IF(ISNUMBER(FIND("KI",'Základní údaje a obsah spisu'!$B$1)),B210,IF(ISNUMBER(FIND("PS",'Základní údaje a obsah spisu'!$B$1)),C210,IF(ISNUMBER(FIND("SU",'Základní údaje a obsah spisu'!$B$1)),D210,IF(ISNUMBER(FIND("SM",'Základní údaje a obsah spisu'!$B$1)),E210,IF(ISNUMBER(FIND("ZP",'Základní údaje a obsah spisu'!$B$1)),F210,IF(ISNUMBER(FIND("ST",'Základní údaje a obsah spisu'!$B$1)),G210,IF(ISNUMBER(FIND("RI",'Základní údaje a obsah spisu'!$B$1)),H210,I210)))))))</f>
        <v>0</v>
      </c>
    </row>
    <row r="211" spans="1:1" x14ac:dyDescent="0.25">
      <c r="A211">
        <f>IF(ISNUMBER(FIND("KI",'Základní údaje a obsah spisu'!$B$1)),B211,IF(ISNUMBER(FIND("PS",'Základní údaje a obsah spisu'!$B$1)),C211,IF(ISNUMBER(FIND("SU",'Základní údaje a obsah spisu'!$B$1)),D211,IF(ISNUMBER(FIND("SM",'Základní údaje a obsah spisu'!$B$1)),E211,IF(ISNUMBER(FIND("ZP",'Základní údaje a obsah spisu'!$B$1)),F211,IF(ISNUMBER(FIND("ST",'Základní údaje a obsah spisu'!$B$1)),G211,IF(ISNUMBER(FIND("RI",'Základní údaje a obsah spisu'!$B$1)),H211,I211)))))))</f>
        <v>0</v>
      </c>
    </row>
    <row r="212" spans="1:1" x14ac:dyDescent="0.25">
      <c r="A212">
        <f>IF(ISNUMBER(FIND("KI",'Základní údaje a obsah spisu'!$B$1)),B212,IF(ISNUMBER(FIND("PS",'Základní údaje a obsah spisu'!$B$1)),C212,IF(ISNUMBER(FIND("SU",'Základní údaje a obsah spisu'!$B$1)),D212,IF(ISNUMBER(FIND("SM",'Základní údaje a obsah spisu'!$B$1)),E212,IF(ISNUMBER(FIND("ZP",'Základní údaje a obsah spisu'!$B$1)),F212,IF(ISNUMBER(FIND("ST",'Základní údaje a obsah spisu'!$B$1)),G212,IF(ISNUMBER(FIND("RI",'Základní údaje a obsah spisu'!$B$1)),H212,I212)))))))</f>
        <v>0</v>
      </c>
    </row>
    <row r="213" spans="1:1" x14ac:dyDescent="0.25">
      <c r="A213">
        <f>IF(ISNUMBER(FIND("KI",'Základní údaje a obsah spisu'!$B$1)),B213,IF(ISNUMBER(FIND("PS",'Základní údaje a obsah spisu'!$B$1)),C213,IF(ISNUMBER(FIND("SU",'Základní údaje a obsah spisu'!$B$1)),D213,IF(ISNUMBER(FIND("SM",'Základní údaje a obsah spisu'!$B$1)),E213,IF(ISNUMBER(FIND("ZP",'Základní údaje a obsah spisu'!$B$1)),F213,IF(ISNUMBER(FIND("ST",'Základní údaje a obsah spisu'!$B$1)),G213,IF(ISNUMBER(FIND("RI",'Základní údaje a obsah spisu'!$B$1)),H213,I213)))))))</f>
        <v>0</v>
      </c>
    </row>
    <row r="214" spans="1:1" x14ac:dyDescent="0.25">
      <c r="A214">
        <f>IF(ISNUMBER(FIND("KI",'Základní údaje a obsah spisu'!$B$1)),B214,IF(ISNUMBER(FIND("PS",'Základní údaje a obsah spisu'!$B$1)),C214,IF(ISNUMBER(FIND("SU",'Základní údaje a obsah spisu'!$B$1)),D214,IF(ISNUMBER(FIND("SM",'Základní údaje a obsah spisu'!$B$1)),E214,IF(ISNUMBER(FIND("ZP",'Základní údaje a obsah spisu'!$B$1)),F214,IF(ISNUMBER(FIND("ST",'Základní údaje a obsah spisu'!$B$1)),G214,IF(ISNUMBER(FIND("RI",'Základní údaje a obsah spisu'!$B$1)),H214,I214)))))))</f>
        <v>0</v>
      </c>
    </row>
    <row r="215" spans="1:1" x14ac:dyDescent="0.25">
      <c r="A215">
        <f>IF(ISNUMBER(FIND("KI",'Základní údaje a obsah spisu'!$B$1)),B215,IF(ISNUMBER(FIND("PS",'Základní údaje a obsah spisu'!$B$1)),C215,IF(ISNUMBER(FIND("SU",'Základní údaje a obsah spisu'!$B$1)),D215,IF(ISNUMBER(FIND("SM",'Základní údaje a obsah spisu'!$B$1)),E215,IF(ISNUMBER(FIND("ZP",'Základní údaje a obsah spisu'!$B$1)),F215,IF(ISNUMBER(FIND("ST",'Základní údaje a obsah spisu'!$B$1)),G215,IF(ISNUMBER(FIND("RI",'Základní údaje a obsah spisu'!$B$1)),H215,I215)))))))</f>
        <v>0</v>
      </c>
    </row>
    <row r="216" spans="1:1" x14ac:dyDescent="0.25">
      <c r="A216">
        <f>IF(ISNUMBER(FIND("KI",'Základní údaje a obsah spisu'!$B$1)),B216,IF(ISNUMBER(FIND("PS",'Základní údaje a obsah spisu'!$B$1)),C216,IF(ISNUMBER(FIND("SU",'Základní údaje a obsah spisu'!$B$1)),D216,IF(ISNUMBER(FIND("SM",'Základní údaje a obsah spisu'!$B$1)),E216,IF(ISNUMBER(FIND("ZP",'Základní údaje a obsah spisu'!$B$1)),F216,IF(ISNUMBER(FIND("ST",'Základní údaje a obsah spisu'!$B$1)),G216,IF(ISNUMBER(FIND("RI",'Základní údaje a obsah spisu'!$B$1)),H216,I216)))))))</f>
        <v>0</v>
      </c>
    </row>
    <row r="217" spans="1:1" x14ac:dyDescent="0.25">
      <c r="A217">
        <f>IF(ISNUMBER(FIND("KI",'Základní údaje a obsah spisu'!$B$1)),B217,IF(ISNUMBER(FIND("PS",'Základní údaje a obsah spisu'!$B$1)),C217,IF(ISNUMBER(FIND("SU",'Základní údaje a obsah spisu'!$B$1)),D217,IF(ISNUMBER(FIND("SM",'Základní údaje a obsah spisu'!$B$1)),E217,IF(ISNUMBER(FIND("ZP",'Základní údaje a obsah spisu'!$B$1)),F217,IF(ISNUMBER(FIND("ST",'Základní údaje a obsah spisu'!$B$1)),G217,IF(ISNUMBER(FIND("RI",'Základní údaje a obsah spisu'!$B$1)),H217,I217)))))))</f>
        <v>0</v>
      </c>
    </row>
    <row r="218" spans="1:1" x14ac:dyDescent="0.25">
      <c r="A218">
        <f>IF(ISNUMBER(FIND("KI",'Základní údaje a obsah spisu'!$B$1)),B218,IF(ISNUMBER(FIND("PS",'Základní údaje a obsah spisu'!$B$1)),C218,IF(ISNUMBER(FIND("SU",'Základní údaje a obsah spisu'!$B$1)),D218,IF(ISNUMBER(FIND("SM",'Základní údaje a obsah spisu'!$B$1)),E218,IF(ISNUMBER(FIND("ZP",'Základní údaje a obsah spisu'!$B$1)),F218,IF(ISNUMBER(FIND("ST",'Základní údaje a obsah spisu'!$B$1)),G218,IF(ISNUMBER(FIND("RI",'Základní údaje a obsah spisu'!$B$1)),H218,I218)))))))</f>
        <v>0</v>
      </c>
    </row>
    <row r="219" spans="1:1" x14ac:dyDescent="0.25">
      <c r="A219">
        <f>IF(ISNUMBER(FIND("KI",'Základní údaje a obsah spisu'!$B$1)),B219,IF(ISNUMBER(FIND("PS",'Základní údaje a obsah spisu'!$B$1)),C219,IF(ISNUMBER(FIND("SU",'Základní údaje a obsah spisu'!$B$1)),D219,IF(ISNUMBER(FIND("SM",'Základní údaje a obsah spisu'!$B$1)),E219,IF(ISNUMBER(FIND("ZP",'Základní údaje a obsah spisu'!$B$1)),F219,IF(ISNUMBER(FIND("ST",'Základní údaje a obsah spisu'!$B$1)),G219,IF(ISNUMBER(FIND("RI",'Základní údaje a obsah spisu'!$B$1)),H219,I219)))))))</f>
        <v>0</v>
      </c>
    </row>
    <row r="220" spans="1:1" x14ac:dyDescent="0.25">
      <c r="A220">
        <f>IF(ISNUMBER(FIND("KI",'Základní údaje a obsah spisu'!$B$1)),B220,IF(ISNUMBER(FIND("PS",'Základní údaje a obsah spisu'!$B$1)),C220,IF(ISNUMBER(FIND("SU",'Základní údaje a obsah spisu'!$B$1)),D220,IF(ISNUMBER(FIND("SM",'Základní údaje a obsah spisu'!$B$1)),E220,IF(ISNUMBER(FIND("ZP",'Základní údaje a obsah spisu'!$B$1)),F220,IF(ISNUMBER(FIND("ST",'Základní údaje a obsah spisu'!$B$1)),G220,IF(ISNUMBER(FIND("RI",'Základní údaje a obsah spisu'!$B$1)),H220,I220)))))))</f>
        <v>0</v>
      </c>
    </row>
    <row r="221" spans="1:1" x14ac:dyDescent="0.25">
      <c r="A221">
        <f>IF(ISNUMBER(FIND("KI",'Základní údaje a obsah spisu'!$B$1)),B221,IF(ISNUMBER(FIND("PS",'Základní údaje a obsah spisu'!$B$1)),C221,IF(ISNUMBER(FIND("SU",'Základní údaje a obsah spisu'!$B$1)),D221,IF(ISNUMBER(FIND("SM",'Základní údaje a obsah spisu'!$B$1)),E221,IF(ISNUMBER(FIND("ZP",'Základní údaje a obsah spisu'!$B$1)),F221,IF(ISNUMBER(FIND("ST",'Základní údaje a obsah spisu'!$B$1)),G221,IF(ISNUMBER(FIND("RI",'Základní údaje a obsah spisu'!$B$1)),H221,I221)))))))</f>
        <v>0</v>
      </c>
    </row>
    <row r="222" spans="1:1" x14ac:dyDescent="0.25">
      <c r="A222">
        <f>IF(ISNUMBER(FIND("KI",'Základní údaje a obsah spisu'!$B$1)),B222,IF(ISNUMBER(FIND("PS",'Základní údaje a obsah spisu'!$B$1)),C222,IF(ISNUMBER(FIND("SU",'Základní údaje a obsah spisu'!$B$1)),D222,IF(ISNUMBER(FIND("SM",'Základní údaje a obsah spisu'!$B$1)),E222,IF(ISNUMBER(FIND("ZP",'Základní údaje a obsah spisu'!$B$1)),F222,IF(ISNUMBER(FIND("ST",'Základní údaje a obsah spisu'!$B$1)),G222,IF(ISNUMBER(FIND("RI",'Základní údaje a obsah spisu'!$B$1)),H222,I222)))))))</f>
        <v>0</v>
      </c>
    </row>
    <row r="223" spans="1:1" x14ac:dyDescent="0.25">
      <c r="A223">
        <f>IF(ISNUMBER(FIND("KI",'Základní údaje a obsah spisu'!$B$1)),B223,IF(ISNUMBER(FIND("PS",'Základní údaje a obsah spisu'!$B$1)),C223,IF(ISNUMBER(FIND("SU",'Základní údaje a obsah spisu'!$B$1)),D223,IF(ISNUMBER(FIND("SM",'Základní údaje a obsah spisu'!$B$1)),E223,IF(ISNUMBER(FIND("ZP",'Základní údaje a obsah spisu'!$B$1)),F223,IF(ISNUMBER(FIND("ST",'Základní údaje a obsah spisu'!$B$1)),G223,IF(ISNUMBER(FIND("RI",'Základní údaje a obsah spisu'!$B$1)),H223,I223)))))))</f>
        <v>0</v>
      </c>
    </row>
    <row r="224" spans="1:1" x14ac:dyDescent="0.25">
      <c r="A224">
        <f>IF(ISNUMBER(FIND("KI",'Základní údaje a obsah spisu'!$B$1)),B224,IF(ISNUMBER(FIND("PS",'Základní údaje a obsah spisu'!$B$1)),C224,IF(ISNUMBER(FIND("SU",'Základní údaje a obsah spisu'!$B$1)),D224,IF(ISNUMBER(FIND("SM",'Základní údaje a obsah spisu'!$B$1)),E224,IF(ISNUMBER(FIND("ZP",'Základní údaje a obsah spisu'!$B$1)),F224,IF(ISNUMBER(FIND("ST",'Základní údaje a obsah spisu'!$B$1)),G224,IF(ISNUMBER(FIND("RI",'Základní údaje a obsah spisu'!$B$1)),H224,I224)))))))</f>
        <v>0</v>
      </c>
    </row>
    <row r="225" spans="1:1" x14ac:dyDescent="0.25">
      <c r="A225">
        <f>IF(ISNUMBER(FIND("KI",'Základní údaje a obsah spisu'!$B$1)),B225,IF(ISNUMBER(FIND("PS",'Základní údaje a obsah spisu'!$B$1)),C225,IF(ISNUMBER(FIND("SU",'Základní údaje a obsah spisu'!$B$1)),D225,IF(ISNUMBER(FIND("SM",'Základní údaje a obsah spisu'!$B$1)),E225,IF(ISNUMBER(FIND("ZP",'Základní údaje a obsah spisu'!$B$1)),F225,IF(ISNUMBER(FIND("ST",'Základní údaje a obsah spisu'!$B$1)),G225,IF(ISNUMBER(FIND("RI",'Základní údaje a obsah spisu'!$B$1)),H225,I225)))))))</f>
        <v>0</v>
      </c>
    </row>
    <row r="226" spans="1:1" x14ac:dyDescent="0.25">
      <c r="A226">
        <f>IF(ISNUMBER(FIND("KI",'Základní údaje a obsah spisu'!$B$1)),B226,IF(ISNUMBER(FIND("PS",'Základní údaje a obsah spisu'!$B$1)),C226,IF(ISNUMBER(FIND("SU",'Základní údaje a obsah spisu'!$B$1)),D226,IF(ISNUMBER(FIND("SM",'Základní údaje a obsah spisu'!$B$1)),E226,IF(ISNUMBER(FIND("ZP",'Základní údaje a obsah spisu'!$B$1)),F226,IF(ISNUMBER(FIND("ST",'Základní údaje a obsah spisu'!$B$1)),G226,IF(ISNUMBER(FIND("RI",'Základní údaje a obsah spisu'!$B$1)),H226,I226)))))))</f>
        <v>0</v>
      </c>
    </row>
    <row r="227" spans="1:1" x14ac:dyDescent="0.25">
      <c r="A227">
        <f>IF(ISNUMBER(FIND("KI",'Základní údaje a obsah spisu'!$B$1)),B227,IF(ISNUMBER(FIND("PS",'Základní údaje a obsah spisu'!$B$1)),C227,IF(ISNUMBER(FIND("SU",'Základní údaje a obsah spisu'!$B$1)),D227,IF(ISNUMBER(FIND("SM",'Základní údaje a obsah spisu'!$B$1)),E227,IF(ISNUMBER(FIND("ZP",'Základní údaje a obsah spisu'!$B$1)),F227,IF(ISNUMBER(FIND("ST",'Základní údaje a obsah spisu'!$B$1)),G227,IF(ISNUMBER(FIND("RI",'Základní údaje a obsah spisu'!$B$1)),H227,I227)))))))</f>
        <v>0</v>
      </c>
    </row>
    <row r="228" spans="1:1" x14ac:dyDescent="0.25">
      <c r="A228">
        <f>IF(ISNUMBER(FIND("KI",'Základní údaje a obsah spisu'!$B$1)),B228,IF(ISNUMBER(FIND("PS",'Základní údaje a obsah spisu'!$B$1)),C228,IF(ISNUMBER(FIND("SU",'Základní údaje a obsah spisu'!$B$1)),D228,IF(ISNUMBER(FIND("SM",'Základní údaje a obsah spisu'!$B$1)),E228,IF(ISNUMBER(FIND("ZP",'Základní údaje a obsah spisu'!$B$1)),F228,IF(ISNUMBER(FIND("ST",'Základní údaje a obsah spisu'!$B$1)),G228,IF(ISNUMBER(FIND("RI",'Základní údaje a obsah spisu'!$B$1)),H228,I228)))))))</f>
        <v>0</v>
      </c>
    </row>
    <row r="229" spans="1:1" x14ac:dyDescent="0.25">
      <c r="A229">
        <f>IF(ISNUMBER(FIND("KI",'Základní údaje a obsah spisu'!$B$1)),B229,IF(ISNUMBER(FIND("PS",'Základní údaje a obsah spisu'!$B$1)),C229,IF(ISNUMBER(FIND("SU",'Základní údaje a obsah spisu'!$B$1)),D229,IF(ISNUMBER(FIND("SM",'Základní údaje a obsah spisu'!$B$1)),E229,IF(ISNUMBER(FIND("ZP",'Základní údaje a obsah spisu'!$B$1)),F229,IF(ISNUMBER(FIND("ST",'Základní údaje a obsah spisu'!$B$1)),G229,IF(ISNUMBER(FIND("RI",'Základní údaje a obsah spisu'!$B$1)),H229,I229)))))))</f>
        <v>0</v>
      </c>
    </row>
    <row r="230" spans="1:1" x14ac:dyDescent="0.25">
      <c r="A230">
        <f>IF(ISNUMBER(FIND("KI",'Základní údaje a obsah spisu'!$B$1)),B230,IF(ISNUMBER(FIND("PS",'Základní údaje a obsah spisu'!$B$1)),C230,IF(ISNUMBER(FIND("SU",'Základní údaje a obsah spisu'!$B$1)),D230,IF(ISNUMBER(FIND("SM",'Základní údaje a obsah spisu'!$B$1)),E230,IF(ISNUMBER(FIND("ZP",'Základní údaje a obsah spisu'!$B$1)),F230,IF(ISNUMBER(FIND("ST",'Základní údaje a obsah spisu'!$B$1)),G230,IF(ISNUMBER(FIND("RI",'Základní údaje a obsah spisu'!$B$1)),H230,I230)))))))</f>
        <v>0</v>
      </c>
    </row>
    <row r="231" spans="1:1" x14ac:dyDescent="0.25">
      <c r="A231">
        <f>IF(ISNUMBER(FIND("KI",'Základní údaje a obsah spisu'!$B$1)),B231,IF(ISNUMBER(FIND("PS",'Základní údaje a obsah spisu'!$B$1)),C231,IF(ISNUMBER(FIND("SU",'Základní údaje a obsah spisu'!$B$1)),D231,IF(ISNUMBER(FIND("SM",'Základní údaje a obsah spisu'!$B$1)),E231,IF(ISNUMBER(FIND("ZP",'Základní údaje a obsah spisu'!$B$1)),F231,IF(ISNUMBER(FIND("ST",'Základní údaje a obsah spisu'!$B$1)),G231,IF(ISNUMBER(FIND("RI",'Základní údaje a obsah spisu'!$B$1)),H231,I231)))))))</f>
        <v>0</v>
      </c>
    </row>
    <row r="232" spans="1:1" x14ac:dyDescent="0.25">
      <c r="A232">
        <f>IF(ISNUMBER(FIND("KI",'Základní údaje a obsah spisu'!$B$1)),B232,IF(ISNUMBER(FIND("PS",'Základní údaje a obsah spisu'!$B$1)),C232,IF(ISNUMBER(FIND("SU",'Základní údaje a obsah spisu'!$B$1)),D232,IF(ISNUMBER(FIND("SM",'Základní údaje a obsah spisu'!$B$1)),E232,IF(ISNUMBER(FIND("ZP",'Základní údaje a obsah spisu'!$B$1)),F232,IF(ISNUMBER(FIND("ST",'Základní údaje a obsah spisu'!$B$1)),G232,IF(ISNUMBER(FIND("RI",'Základní údaje a obsah spisu'!$B$1)),H232,I232)))))))</f>
        <v>0</v>
      </c>
    </row>
    <row r="233" spans="1:1" x14ac:dyDescent="0.25">
      <c r="A233">
        <f>IF(ISNUMBER(FIND("KI",'Základní údaje a obsah spisu'!$B$1)),B233,IF(ISNUMBER(FIND("PS",'Základní údaje a obsah spisu'!$B$1)),C233,IF(ISNUMBER(FIND("SU",'Základní údaje a obsah spisu'!$B$1)),D233,IF(ISNUMBER(FIND("SM",'Základní údaje a obsah spisu'!$B$1)),E233,IF(ISNUMBER(FIND("ZP",'Základní údaje a obsah spisu'!$B$1)),F233,IF(ISNUMBER(FIND("ST",'Základní údaje a obsah spisu'!$B$1)),G233,IF(ISNUMBER(FIND("RI",'Základní údaje a obsah spisu'!$B$1)),H233,I233)))))))</f>
        <v>0</v>
      </c>
    </row>
    <row r="234" spans="1:1" x14ac:dyDescent="0.25">
      <c r="A234">
        <f>IF(ISNUMBER(FIND("KI",'Základní údaje a obsah spisu'!$B$1)),B234,IF(ISNUMBER(FIND("PS",'Základní údaje a obsah spisu'!$B$1)),C234,IF(ISNUMBER(FIND("SU",'Základní údaje a obsah spisu'!$B$1)),D234,IF(ISNUMBER(FIND("SM",'Základní údaje a obsah spisu'!$B$1)),E234,IF(ISNUMBER(FIND("ZP",'Základní údaje a obsah spisu'!$B$1)),F234,IF(ISNUMBER(FIND("ST",'Základní údaje a obsah spisu'!$B$1)),G234,IF(ISNUMBER(FIND("RI",'Základní údaje a obsah spisu'!$B$1)),H234,I234)))))))</f>
        <v>0</v>
      </c>
    </row>
    <row r="235" spans="1:1" x14ac:dyDescent="0.25">
      <c r="A235">
        <f>IF(ISNUMBER(FIND("KI",'Základní údaje a obsah spisu'!$B$1)),B235,IF(ISNUMBER(FIND("PS",'Základní údaje a obsah spisu'!$B$1)),C235,IF(ISNUMBER(FIND("SU",'Základní údaje a obsah spisu'!$B$1)),D235,IF(ISNUMBER(FIND("SM",'Základní údaje a obsah spisu'!$B$1)),E235,IF(ISNUMBER(FIND("ZP",'Základní údaje a obsah spisu'!$B$1)),F235,IF(ISNUMBER(FIND("ST",'Základní údaje a obsah spisu'!$B$1)),G235,IF(ISNUMBER(FIND("RI",'Základní údaje a obsah spisu'!$B$1)),H235,I235)))))))</f>
        <v>0</v>
      </c>
    </row>
    <row r="236" spans="1:1" x14ac:dyDescent="0.25">
      <c r="A236">
        <f>IF(ISNUMBER(FIND("KI",'Základní údaje a obsah spisu'!$B$1)),B236,IF(ISNUMBER(FIND("PS",'Základní údaje a obsah spisu'!$B$1)),C236,IF(ISNUMBER(FIND("SU",'Základní údaje a obsah spisu'!$B$1)),D236,IF(ISNUMBER(FIND("SM",'Základní údaje a obsah spisu'!$B$1)),E236,IF(ISNUMBER(FIND("ZP",'Základní údaje a obsah spisu'!$B$1)),F236,IF(ISNUMBER(FIND("ST",'Základní údaje a obsah spisu'!$B$1)),G236,IF(ISNUMBER(FIND("RI",'Základní údaje a obsah spisu'!$B$1)),H236,I236)))))))</f>
        <v>0</v>
      </c>
    </row>
    <row r="237" spans="1:1" x14ac:dyDescent="0.25">
      <c r="A237">
        <f>IF(ISNUMBER(FIND("KI",'Základní údaje a obsah spisu'!$B$1)),B237,IF(ISNUMBER(FIND("PS",'Základní údaje a obsah spisu'!$B$1)),C237,IF(ISNUMBER(FIND("SU",'Základní údaje a obsah spisu'!$B$1)),D237,IF(ISNUMBER(FIND("SM",'Základní údaje a obsah spisu'!$B$1)),E237,IF(ISNUMBER(FIND("ZP",'Základní údaje a obsah spisu'!$B$1)),F237,IF(ISNUMBER(FIND("ST",'Základní údaje a obsah spisu'!$B$1)),G237,IF(ISNUMBER(FIND("RI",'Základní údaje a obsah spisu'!$B$1)),H237,I237)))))))</f>
        <v>0</v>
      </c>
    </row>
    <row r="238" spans="1:1" x14ac:dyDescent="0.25">
      <c r="A238">
        <f>IF(ISNUMBER(FIND("KI",'Základní údaje a obsah spisu'!$B$1)),B238,IF(ISNUMBER(FIND("PS",'Základní údaje a obsah spisu'!$B$1)),C238,IF(ISNUMBER(FIND("SU",'Základní údaje a obsah spisu'!$B$1)),D238,IF(ISNUMBER(FIND("SM",'Základní údaje a obsah spisu'!$B$1)),E238,IF(ISNUMBER(FIND("ZP",'Základní údaje a obsah spisu'!$B$1)),F238,IF(ISNUMBER(FIND("ST",'Základní údaje a obsah spisu'!$B$1)),G238,IF(ISNUMBER(FIND("RI",'Základní údaje a obsah spisu'!$B$1)),H238,I238)))))))</f>
        <v>0</v>
      </c>
    </row>
    <row r="239" spans="1:1" x14ac:dyDescent="0.25">
      <c r="A239">
        <f>IF(ISNUMBER(FIND("KI",'Základní údaje a obsah spisu'!$B$1)),B239,IF(ISNUMBER(FIND("PS",'Základní údaje a obsah spisu'!$B$1)),C239,IF(ISNUMBER(FIND("SU",'Základní údaje a obsah spisu'!$B$1)),D239,IF(ISNUMBER(FIND("SM",'Základní údaje a obsah spisu'!$B$1)),E239,IF(ISNUMBER(FIND("ZP",'Základní údaje a obsah spisu'!$B$1)),F239,IF(ISNUMBER(FIND("ST",'Základní údaje a obsah spisu'!$B$1)),G239,IF(ISNUMBER(FIND("RI",'Základní údaje a obsah spisu'!$B$1)),H239,I239)))))))</f>
        <v>0</v>
      </c>
    </row>
    <row r="240" spans="1:1" x14ac:dyDescent="0.25">
      <c r="A240">
        <f>IF(ISNUMBER(FIND("KI",'Základní údaje a obsah spisu'!$B$1)),B240,IF(ISNUMBER(FIND("PS",'Základní údaje a obsah spisu'!$B$1)),C240,IF(ISNUMBER(FIND("SU",'Základní údaje a obsah spisu'!$B$1)),D240,IF(ISNUMBER(FIND("SM",'Základní údaje a obsah spisu'!$B$1)),E240,IF(ISNUMBER(FIND("ZP",'Základní údaje a obsah spisu'!$B$1)),F240,IF(ISNUMBER(FIND("ST",'Základní údaje a obsah spisu'!$B$1)),G240,IF(ISNUMBER(FIND("RI",'Základní údaje a obsah spisu'!$B$1)),H240,I240)))))))</f>
        <v>0</v>
      </c>
    </row>
    <row r="241" spans="1:1" x14ac:dyDescent="0.25">
      <c r="A241">
        <f>IF(ISNUMBER(FIND("KI",'Základní údaje a obsah spisu'!$B$1)),B241,IF(ISNUMBER(FIND("PS",'Základní údaje a obsah spisu'!$B$1)),C241,IF(ISNUMBER(FIND("SU",'Základní údaje a obsah spisu'!$B$1)),D241,IF(ISNUMBER(FIND("SM",'Základní údaje a obsah spisu'!$B$1)),E241,IF(ISNUMBER(FIND("ZP",'Základní údaje a obsah spisu'!$B$1)),F241,IF(ISNUMBER(FIND("ST",'Základní údaje a obsah spisu'!$B$1)),G241,IF(ISNUMBER(FIND("RI",'Základní údaje a obsah spisu'!$B$1)),H241,I241)))))))</f>
        <v>0</v>
      </c>
    </row>
    <row r="242" spans="1:1" x14ac:dyDescent="0.25">
      <c r="A242">
        <f>IF(ISNUMBER(FIND("KI",'Základní údaje a obsah spisu'!$B$1)),B242,IF(ISNUMBER(FIND("PS",'Základní údaje a obsah spisu'!$B$1)),C242,IF(ISNUMBER(FIND("SU",'Základní údaje a obsah spisu'!$B$1)),D242,IF(ISNUMBER(FIND("SM",'Základní údaje a obsah spisu'!$B$1)),E242,IF(ISNUMBER(FIND("ZP",'Základní údaje a obsah spisu'!$B$1)),F242,IF(ISNUMBER(FIND("ST",'Základní údaje a obsah spisu'!$B$1)),G242,IF(ISNUMBER(FIND("RI",'Základní údaje a obsah spisu'!$B$1)),H242,I242)))))))</f>
        <v>0</v>
      </c>
    </row>
    <row r="243" spans="1:1" x14ac:dyDescent="0.25">
      <c r="A243">
        <f>IF(ISNUMBER(FIND("KI",'Základní údaje a obsah spisu'!$B$1)),B243,IF(ISNUMBER(FIND("PS",'Základní údaje a obsah spisu'!$B$1)),C243,IF(ISNUMBER(FIND("SU",'Základní údaje a obsah spisu'!$B$1)),D243,IF(ISNUMBER(FIND("SM",'Základní údaje a obsah spisu'!$B$1)),E243,IF(ISNUMBER(FIND("ZP",'Základní údaje a obsah spisu'!$B$1)),F243,IF(ISNUMBER(FIND("ST",'Základní údaje a obsah spisu'!$B$1)),G243,IF(ISNUMBER(FIND("RI",'Základní údaje a obsah spisu'!$B$1)),H243,I243)))))))</f>
        <v>0</v>
      </c>
    </row>
    <row r="244" spans="1:1" x14ac:dyDescent="0.25">
      <c r="A244">
        <f>IF(ISNUMBER(FIND("KI",'Základní údaje a obsah spisu'!$B$1)),B244,IF(ISNUMBER(FIND("PS",'Základní údaje a obsah spisu'!$B$1)),C244,IF(ISNUMBER(FIND("SU",'Základní údaje a obsah spisu'!$B$1)),D244,IF(ISNUMBER(FIND("SM",'Základní údaje a obsah spisu'!$B$1)),E244,IF(ISNUMBER(FIND("ZP",'Základní údaje a obsah spisu'!$B$1)),F244,IF(ISNUMBER(FIND("ST",'Základní údaje a obsah spisu'!$B$1)),G244,IF(ISNUMBER(FIND("RI",'Základní údaje a obsah spisu'!$B$1)),H244,I244)))))))</f>
        <v>0</v>
      </c>
    </row>
    <row r="245" spans="1:1" x14ac:dyDescent="0.25">
      <c r="A245">
        <f>IF(ISNUMBER(FIND("KI",'Základní údaje a obsah spisu'!$B$1)),B245,IF(ISNUMBER(FIND("PS",'Základní údaje a obsah spisu'!$B$1)),C245,IF(ISNUMBER(FIND("SU",'Základní údaje a obsah spisu'!$B$1)),D245,IF(ISNUMBER(FIND("SM",'Základní údaje a obsah spisu'!$B$1)),E245,IF(ISNUMBER(FIND("ZP",'Základní údaje a obsah spisu'!$B$1)),F245,IF(ISNUMBER(FIND("ST",'Základní údaje a obsah spisu'!$B$1)),G245,IF(ISNUMBER(FIND("RI",'Základní údaje a obsah spisu'!$B$1)),H245,I245)))))))</f>
        <v>0</v>
      </c>
    </row>
    <row r="246" spans="1:1" x14ac:dyDescent="0.25">
      <c r="A246">
        <f>IF(ISNUMBER(FIND("KI",'Základní údaje a obsah spisu'!$B$1)),B246,IF(ISNUMBER(FIND("PS",'Základní údaje a obsah spisu'!$B$1)),C246,IF(ISNUMBER(FIND("SU",'Základní údaje a obsah spisu'!$B$1)),D246,IF(ISNUMBER(FIND("SM",'Základní údaje a obsah spisu'!$B$1)),E246,IF(ISNUMBER(FIND("ZP",'Základní údaje a obsah spisu'!$B$1)),F246,IF(ISNUMBER(FIND("ST",'Základní údaje a obsah spisu'!$B$1)),G246,IF(ISNUMBER(FIND("RI",'Základní údaje a obsah spisu'!$B$1)),H246,I246)))))))</f>
        <v>0</v>
      </c>
    </row>
    <row r="247" spans="1:1" x14ac:dyDescent="0.25">
      <c r="A247">
        <f>IF(ISNUMBER(FIND("KI",'Základní údaje a obsah spisu'!$B$1)),B247,IF(ISNUMBER(FIND("PS",'Základní údaje a obsah spisu'!$B$1)),C247,IF(ISNUMBER(FIND("SU",'Základní údaje a obsah spisu'!$B$1)),D247,IF(ISNUMBER(FIND("SM",'Základní údaje a obsah spisu'!$B$1)),E247,IF(ISNUMBER(FIND("ZP",'Základní údaje a obsah spisu'!$B$1)),F247,IF(ISNUMBER(FIND("ST",'Základní údaje a obsah spisu'!$B$1)),G247,IF(ISNUMBER(FIND("RI",'Základní údaje a obsah spisu'!$B$1)),H247,I247)))))))</f>
        <v>0</v>
      </c>
    </row>
    <row r="248" spans="1:1" x14ac:dyDescent="0.25">
      <c r="A248">
        <f>IF(ISNUMBER(FIND("KI",'Základní údaje a obsah spisu'!$B$1)),B248,IF(ISNUMBER(FIND("PS",'Základní údaje a obsah spisu'!$B$1)),C248,IF(ISNUMBER(FIND("SU",'Základní údaje a obsah spisu'!$B$1)),D248,IF(ISNUMBER(FIND("SM",'Základní údaje a obsah spisu'!$B$1)),E248,IF(ISNUMBER(FIND("ZP",'Základní údaje a obsah spisu'!$B$1)),F248,IF(ISNUMBER(FIND("ST",'Základní údaje a obsah spisu'!$B$1)),G248,IF(ISNUMBER(FIND("RI",'Základní údaje a obsah spisu'!$B$1)),H248,I248)))))))</f>
        <v>0</v>
      </c>
    </row>
    <row r="249" spans="1:1" x14ac:dyDescent="0.25">
      <c r="A249">
        <f>IF(ISNUMBER(FIND("KI",'Základní údaje a obsah spisu'!$B$1)),B249,IF(ISNUMBER(FIND("PS",'Základní údaje a obsah spisu'!$B$1)),C249,IF(ISNUMBER(FIND("SU",'Základní údaje a obsah spisu'!$B$1)),D249,IF(ISNUMBER(FIND("SM",'Základní údaje a obsah spisu'!$B$1)),E249,IF(ISNUMBER(FIND("ZP",'Základní údaje a obsah spisu'!$B$1)),F249,IF(ISNUMBER(FIND("ST",'Základní údaje a obsah spisu'!$B$1)),G249,IF(ISNUMBER(FIND("RI",'Základní údaje a obsah spisu'!$B$1)),H249,I249)))))))</f>
        <v>0</v>
      </c>
    </row>
    <row r="250" spans="1:1" x14ac:dyDescent="0.25">
      <c r="A250">
        <f>IF(ISNUMBER(FIND("KI",'Základní údaje a obsah spisu'!$B$1)),B250,IF(ISNUMBER(FIND("PS",'Základní údaje a obsah spisu'!$B$1)),C250,IF(ISNUMBER(FIND("SU",'Základní údaje a obsah spisu'!$B$1)),D250,IF(ISNUMBER(FIND("SM",'Základní údaje a obsah spisu'!$B$1)),E250,IF(ISNUMBER(FIND("ZP",'Základní údaje a obsah spisu'!$B$1)),F250,IF(ISNUMBER(FIND("ST",'Základní údaje a obsah spisu'!$B$1)),G250,IF(ISNUMBER(FIND("RI",'Základní údaje a obsah spisu'!$B$1)),H250,I250)))))))</f>
        <v>0</v>
      </c>
    </row>
    <row r="251" spans="1:1" x14ac:dyDescent="0.25">
      <c r="A251">
        <f>IF(ISNUMBER(FIND("KI",'Základní údaje a obsah spisu'!$B$1)),B251,IF(ISNUMBER(FIND("PS",'Základní údaje a obsah spisu'!$B$1)),C251,IF(ISNUMBER(FIND("SU",'Základní údaje a obsah spisu'!$B$1)),D251,IF(ISNUMBER(FIND("SM",'Základní údaje a obsah spisu'!$B$1)),E251,IF(ISNUMBER(FIND("ZP",'Základní údaje a obsah spisu'!$B$1)),F251,IF(ISNUMBER(FIND("ST",'Základní údaje a obsah spisu'!$B$1)),G251,IF(ISNUMBER(FIND("RI",'Základní údaje a obsah spisu'!$B$1)),H251,I251)))))))</f>
        <v>0</v>
      </c>
    </row>
    <row r="252" spans="1:1" x14ac:dyDescent="0.25">
      <c r="A252">
        <f>IF(ISNUMBER(FIND("KI",'Základní údaje a obsah spisu'!$B$1)),B252,IF(ISNUMBER(FIND("PS",'Základní údaje a obsah spisu'!$B$1)),C252,IF(ISNUMBER(FIND("SU",'Základní údaje a obsah spisu'!$B$1)),D252,IF(ISNUMBER(FIND("SM",'Základní údaje a obsah spisu'!$B$1)),E252,IF(ISNUMBER(FIND("ZP",'Základní údaje a obsah spisu'!$B$1)),F252,IF(ISNUMBER(FIND("ST",'Základní údaje a obsah spisu'!$B$1)),G252,IF(ISNUMBER(FIND("RI",'Základní údaje a obsah spisu'!$B$1)),H252,I252)))))))</f>
        <v>0</v>
      </c>
    </row>
    <row r="253" spans="1:1" x14ac:dyDescent="0.25">
      <c r="A253">
        <f>IF(ISNUMBER(FIND("KI",'Základní údaje a obsah spisu'!$B$1)),B253,IF(ISNUMBER(FIND("PS",'Základní údaje a obsah spisu'!$B$1)),C253,IF(ISNUMBER(FIND("SU",'Základní údaje a obsah spisu'!$B$1)),D253,IF(ISNUMBER(FIND("SM",'Základní údaje a obsah spisu'!$B$1)),E253,IF(ISNUMBER(FIND("ZP",'Základní údaje a obsah spisu'!$B$1)),F253,IF(ISNUMBER(FIND("ST",'Základní údaje a obsah spisu'!$B$1)),G253,IF(ISNUMBER(FIND("RI",'Základní údaje a obsah spisu'!$B$1)),H253,I253)))))))</f>
        <v>0</v>
      </c>
    </row>
    <row r="254" spans="1:1" x14ac:dyDescent="0.25">
      <c r="A254">
        <f>IF(ISNUMBER(FIND("KI",'Základní údaje a obsah spisu'!$B$1)),B254,IF(ISNUMBER(FIND("PS",'Základní údaje a obsah spisu'!$B$1)),C254,IF(ISNUMBER(FIND("SU",'Základní údaje a obsah spisu'!$B$1)),D254,IF(ISNUMBER(FIND("SM",'Základní údaje a obsah spisu'!$B$1)),E254,IF(ISNUMBER(FIND("ZP",'Základní údaje a obsah spisu'!$B$1)),F254,IF(ISNUMBER(FIND("ST",'Základní údaje a obsah spisu'!$B$1)),G254,IF(ISNUMBER(FIND("RI",'Základní údaje a obsah spisu'!$B$1)),H254,I254)))))))</f>
        <v>0</v>
      </c>
    </row>
    <row r="255" spans="1:1" x14ac:dyDescent="0.25">
      <c r="A255">
        <f>IF(ISNUMBER(FIND("KI",'Základní údaje a obsah spisu'!$B$1)),B255,IF(ISNUMBER(FIND("PS",'Základní údaje a obsah spisu'!$B$1)),C255,IF(ISNUMBER(FIND("SU",'Základní údaje a obsah spisu'!$B$1)),D255,IF(ISNUMBER(FIND("SM",'Základní údaje a obsah spisu'!$B$1)),E255,IF(ISNUMBER(FIND("ZP",'Základní údaje a obsah spisu'!$B$1)),F255,IF(ISNUMBER(FIND("ST",'Základní údaje a obsah spisu'!$B$1)),G255,IF(ISNUMBER(FIND("RI",'Základní údaje a obsah spisu'!$B$1)),H255,I255)))))))</f>
        <v>0</v>
      </c>
    </row>
    <row r="256" spans="1:1" x14ac:dyDescent="0.25">
      <c r="A256">
        <f>IF(ISNUMBER(FIND("KI",'Základní údaje a obsah spisu'!$B$1)),B256,IF(ISNUMBER(FIND("PS",'Základní údaje a obsah spisu'!$B$1)),C256,IF(ISNUMBER(FIND("SU",'Základní údaje a obsah spisu'!$B$1)),D256,IF(ISNUMBER(FIND("SM",'Základní údaje a obsah spisu'!$B$1)),E256,IF(ISNUMBER(FIND("ZP",'Základní údaje a obsah spisu'!$B$1)),F256,IF(ISNUMBER(FIND("ST",'Základní údaje a obsah spisu'!$B$1)),G256,IF(ISNUMBER(FIND("RI",'Základní údaje a obsah spisu'!$B$1)),H256,I256)))))))</f>
        <v>0</v>
      </c>
    </row>
    <row r="257" spans="1:1" x14ac:dyDescent="0.25">
      <c r="A257">
        <f>IF(ISNUMBER(FIND("KI",'Základní údaje a obsah spisu'!$B$1)),B257,IF(ISNUMBER(FIND("PS",'Základní údaje a obsah spisu'!$B$1)),C257,IF(ISNUMBER(FIND("SU",'Základní údaje a obsah spisu'!$B$1)),D257,IF(ISNUMBER(FIND("SM",'Základní údaje a obsah spisu'!$B$1)),E257,IF(ISNUMBER(FIND("ZP",'Základní údaje a obsah spisu'!$B$1)),F257,IF(ISNUMBER(FIND("ST",'Základní údaje a obsah spisu'!$B$1)),G257,IF(ISNUMBER(FIND("RI",'Základní údaje a obsah spisu'!$B$1)),H257,I257)))))))</f>
        <v>0</v>
      </c>
    </row>
    <row r="258" spans="1:1" x14ac:dyDescent="0.25">
      <c r="A258">
        <f>IF(ISNUMBER(FIND("KI",'Základní údaje a obsah spisu'!$B$1)),B258,IF(ISNUMBER(FIND("PS",'Základní údaje a obsah spisu'!$B$1)),C258,IF(ISNUMBER(FIND("SU",'Základní údaje a obsah spisu'!$B$1)),D258,IF(ISNUMBER(FIND("SM",'Základní údaje a obsah spisu'!$B$1)),E258,IF(ISNUMBER(FIND("ZP",'Základní údaje a obsah spisu'!$B$1)),F258,IF(ISNUMBER(FIND("ST",'Základní údaje a obsah spisu'!$B$1)),G258,IF(ISNUMBER(FIND("RI",'Základní údaje a obsah spisu'!$B$1)),H258,I258)))))))</f>
        <v>0</v>
      </c>
    </row>
    <row r="259" spans="1:1" x14ac:dyDescent="0.25">
      <c r="A259">
        <f>IF(ISNUMBER(FIND("KI",'Základní údaje a obsah spisu'!$B$1)),B259,IF(ISNUMBER(FIND("PS",'Základní údaje a obsah spisu'!$B$1)),C259,IF(ISNUMBER(FIND("SU",'Základní údaje a obsah spisu'!$B$1)),D259,IF(ISNUMBER(FIND("SM",'Základní údaje a obsah spisu'!$B$1)),E259,IF(ISNUMBER(FIND("ZP",'Základní údaje a obsah spisu'!$B$1)),F259,IF(ISNUMBER(FIND("ST",'Základní údaje a obsah spisu'!$B$1)),G259,IF(ISNUMBER(FIND("RI",'Základní údaje a obsah spisu'!$B$1)),H259,I259)))))))</f>
        <v>0</v>
      </c>
    </row>
    <row r="260" spans="1:1" x14ac:dyDescent="0.25">
      <c r="A260">
        <f>IF(ISNUMBER(FIND("KI",'Základní údaje a obsah spisu'!$B$1)),B260,IF(ISNUMBER(FIND("PS",'Základní údaje a obsah spisu'!$B$1)),C260,IF(ISNUMBER(FIND("SU",'Základní údaje a obsah spisu'!$B$1)),D260,IF(ISNUMBER(FIND("SM",'Základní údaje a obsah spisu'!$B$1)),E260,IF(ISNUMBER(FIND("ZP",'Základní údaje a obsah spisu'!$B$1)),F260,IF(ISNUMBER(FIND("ST",'Základní údaje a obsah spisu'!$B$1)),G260,IF(ISNUMBER(FIND("RI",'Základní údaje a obsah spisu'!$B$1)),H260,I260)))))))</f>
        <v>0</v>
      </c>
    </row>
    <row r="261" spans="1:1" x14ac:dyDescent="0.25">
      <c r="A261">
        <f>IF(ISNUMBER(FIND("KI",'Základní údaje a obsah spisu'!$B$1)),B261,IF(ISNUMBER(FIND("PS",'Základní údaje a obsah spisu'!$B$1)),C261,IF(ISNUMBER(FIND("SU",'Základní údaje a obsah spisu'!$B$1)),D261,IF(ISNUMBER(FIND("SM",'Základní údaje a obsah spisu'!$B$1)),E261,IF(ISNUMBER(FIND("ZP",'Základní údaje a obsah spisu'!$B$1)),F261,IF(ISNUMBER(FIND("ST",'Základní údaje a obsah spisu'!$B$1)),G261,IF(ISNUMBER(FIND("RI",'Základní údaje a obsah spisu'!$B$1)),H261,I261)))))))</f>
        <v>0</v>
      </c>
    </row>
    <row r="262" spans="1:1" x14ac:dyDescent="0.25">
      <c r="A262">
        <f>IF(ISNUMBER(FIND("KI",'Základní údaje a obsah spisu'!$B$1)),B262,IF(ISNUMBER(FIND("PS",'Základní údaje a obsah spisu'!$B$1)),C262,IF(ISNUMBER(FIND("SU",'Základní údaje a obsah spisu'!$B$1)),D262,IF(ISNUMBER(FIND("SM",'Základní údaje a obsah spisu'!$B$1)),E262,IF(ISNUMBER(FIND("ZP",'Základní údaje a obsah spisu'!$B$1)),F262,IF(ISNUMBER(FIND("ST",'Základní údaje a obsah spisu'!$B$1)),G262,IF(ISNUMBER(FIND("RI",'Základní údaje a obsah spisu'!$B$1)),H262,I262)))))))</f>
        <v>0</v>
      </c>
    </row>
    <row r="263" spans="1:1" x14ac:dyDescent="0.25">
      <c r="A263">
        <f>IF(ISNUMBER(FIND("KI",'Základní údaje a obsah spisu'!$B$1)),B263,IF(ISNUMBER(FIND("PS",'Základní údaje a obsah spisu'!$B$1)),C263,IF(ISNUMBER(FIND("SU",'Základní údaje a obsah spisu'!$B$1)),D263,IF(ISNUMBER(FIND("SM",'Základní údaje a obsah spisu'!$B$1)),E263,IF(ISNUMBER(FIND("ZP",'Základní údaje a obsah spisu'!$B$1)),F263,IF(ISNUMBER(FIND("ST",'Základní údaje a obsah spisu'!$B$1)),G263,IF(ISNUMBER(FIND("RI",'Základní údaje a obsah spisu'!$B$1)),H263,I263)))))))</f>
        <v>0</v>
      </c>
    </row>
    <row r="264" spans="1:1" x14ac:dyDescent="0.25">
      <c r="A264">
        <f>IF(ISNUMBER(FIND("KI",'Základní údaje a obsah spisu'!$B$1)),B264,IF(ISNUMBER(FIND("PS",'Základní údaje a obsah spisu'!$B$1)),C264,IF(ISNUMBER(FIND("SU",'Základní údaje a obsah spisu'!$B$1)),D264,IF(ISNUMBER(FIND("SM",'Základní údaje a obsah spisu'!$B$1)),E264,IF(ISNUMBER(FIND("ZP",'Základní údaje a obsah spisu'!$B$1)),F264,IF(ISNUMBER(FIND("ST",'Základní údaje a obsah spisu'!$B$1)),G264,IF(ISNUMBER(FIND("RI",'Základní údaje a obsah spisu'!$B$1)),H264,I264)))))))</f>
        <v>0</v>
      </c>
    </row>
    <row r="265" spans="1:1" x14ac:dyDescent="0.25">
      <c r="A265">
        <f>IF(ISNUMBER(FIND("KI",'Základní údaje a obsah spisu'!$B$1)),B265,IF(ISNUMBER(FIND("PS",'Základní údaje a obsah spisu'!$B$1)),C265,IF(ISNUMBER(FIND("SU",'Základní údaje a obsah spisu'!$B$1)),D265,IF(ISNUMBER(FIND("SM",'Základní údaje a obsah spisu'!$B$1)),E265,IF(ISNUMBER(FIND("ZP",'Základní údaje a obsah spisu'!$B$1)),F265,IF(ISNUMBER(FIND("ST",'Základní údaje a obsah spisu'!$B$1)),G265,IF(ISNUMBER(FIND("RI",'Základní údaje a obsah spisu'!$B$1)),H265,I265)))))))</f>
        <v>0</v>
      </c>
    </row>
    <row r="266" spans="1:1" x14ac:dyDescent="0.25">
      <c r="A266">
        <f>IF(ISNUMBER(FIND("KI",'Základní údaje a obsah spisu'!$B$1)),B266,IF(ISNUMBER(FIND("PS",'Základní údaje a obsah spisu'!$B$1)),C266,IF(ISNUMBER(FIND("SU",'Základní údaje a obsah spisu'!$B$1)),D266,IF(ISNUMBER(FIND("SM",'Základní údaje a obsah spisu'!$B$1)),E266,IF(ISNUMBER(FIND("ZP",'Základní údaje a obsah spisu'!$B$1)),F266,IF(ISNUMBER(FIND("ST",'Základní údaje a obsah spisu'!$B$1)),G266,IF(ISNUMBER(FIND("RI",'Základní údaje a obsah spisu'!$B$1)),H266,I266)))))))</f>
        <v>0</v>
      </c>
    </row>
    <row r="267" spans="1:1" x14ac:dyDescent="0.25">
      <c r="A267">
        <f>IF(ISNUMBER(FIND("KI",'Základní údaje a obsah spisu'!$B$1)),B267,IF(ISNUMBER(FIND("PS",'Základní údaje a obsah spisu'!$B$1)),C267,IF(ISNUMBER(FIND("SU",'Základní údaje a obsah spisu'!$B$1)),D267,IF(ISNUMBER(FIND("SM",'Základní údaje a obsah spisu'!$B$1)),E267,IF(ISNUMBER(FIND("ZP",'Základní údaje a obsah spisu'!$B$1)),F267,IF(ISNUMBER(FIND("ST",'Základní údaje a obsah spisu'!$B$1)),G267,IF(ISNUMBER(FIND("RI",'Základní údaje a obsah spisu'!$B$1)),H267,I267)))))))</f>
        <v>0</v>
      </c>
    </row>
    <row r="268" spans="1:1" x14ac:dyDescent="0.25">
      <c r="A268">
        <f>IF(ISNUMBER(FIND("KI",'Základní údaje a obsah spisu'!$B$1)),B268,IF(ISNUMBER(FIND("PS",'Základní údaje a obsah spisu'!$B$1)),C268,IF(ISNUMBER(FIND("SU",'Základní údaje a obsah spisu'!$B$1)),D268,IF(ISNUMBER(FIND("SM",'Základní údaje a obsah spisu'!$B$1)),E268,IF(ISNUMBER(FIND("ZP",'Základní údaje a obsah spisu'!$B$1)),F268,IF(ISNUMBER(FIND("ST",'Základní údaje a obsah spisu'!$B$1)),G268,IF(ISNUMBER(FIND("RI",'Základní údaje a obsah spisu'!$B$1)),H268,I268)))))))</f>
        <v>0</v>
      </c>
    </row>
    <row r="269" spans="1:1" x14ac:dyDescent="0.25">
      <c r="A269">
        <f>IF(ISNUMBER(FIND("KI",'Základní údaje a obsah spisu'!$B$1)),B269,IF(ISNUMBER(FIND("PS",'Základní údaje a obsah spisu'!$B$1)),C269,IF(ISNUMBER(FIND("SU",'Základní údaje a obsah spisu'!$B$1)),D269,IF(ISNUMBER(FIND("SM",'Základní údaje a obsah spisu'!$B$1)),E269,IF(ISNUMBER(FIND("ZP",'Základní údaje a obsah spisu'!$B$1)),F269,IF(ISNUMBER(FIND("ST",'Základní údaje a obsah spisu'!$B$1)),G269,IF(ISNUMBER(FIND("RI",'Základní údaje a obsah spisu'!$B$1)),H269,I269)))))))</f>
        <v>0</v>
      </c>
    </row>
    <row r="270" spans="1:1" x14ac:dyDescent="0.25">
      <c r="A270">
        <f>IF(ISNUMBER(FIND("KI",'Základní údaje a obsah spisu'!$B$1)),B270,IF(ISNUMBER(FIND("PS",'Základní údaje a obsah spisu'!$B$1)),C270,IF(ISNUMBER(FIND("SU",'Základní údaje a obsah spisu'!$B$1)),D270,IF(ISNUMBER(FIND("SM",'Základní údaje a obsah spisu'!$B$1)),E270,IF(ISNUMBER(FIND("ZP",'Základní údaje a obsah spisu'!$B$1)),F270,IF(ISNUMBER(FIND("ST",'Základní údaje a obsah spisu'!$B$1)),G270,IF(ISNUMBER(FIND("RI",'Základní údaje a obsah spisu'!$B$1)),H270,I270)))))))</f>
        <v>0</v>
      </c>
    </row>
    <row r="271" spans="1:1" x14ac:dyDescent="0.25">
      <c r="A271">
        <f>IF(ISNUMBER(FIND("KI",'Základní údaje a obsah spisu'!$B$1)),B271,IF(ISNUMBER(FIND("PS",'Základní údaje a obsah spisu'!$B$1)),C271,IF(ISNUMBER(FIND("SU",'Základní údaje a obsah spisu'!$B$1)),D271,IF(ISNUMBER(FIND("SM",'Základní údaje a obsah spisu'!$B$1)),E271,IF(ISNUMBER(FIND("ZP",'Základní údaje a obsah spisu'!$B$1)),F271,IF(ISNUMBER(FIND("ST",'Základní údaje a obsah spisu'!$B$1)),G271,IF(ISNUMBER(FIND("RI",'Základní údaje a obsah spisu'!$B$1)),H271,I271)))))))</f>
        <v>0</v>
      </c>
    </row>
    <row r="272" spans="1:1" x14ac:dyDescent="0.25">
      <c r="A272">
        <f>IF(ISNUMBER(FIND("KI",'Základní údaje a obsah spisu'!$B$1)),B272,IF(ISNUMBER(FIND("PS",'Základní údaje a obsah spisu'!$B$1)),C272,IF(ISNUMBER(FIND("SU",'Základní údaje a obsah spisu'!$B$1)),D272,IF(ISNUMBER(FIND("SM",'Základní údaje a obsah spisu'!$B$1)),E272,IF(ISNUMBER(FIND("ZP",'Základní údaje a obsah spisu'!$B$1)),F272,IF(ISNUMBER(FIND("ST",'Základní údaje a obsah spisu'!$B$1)),G272,IF(ISNUMBER(FIND("RI",'Základní údaje a obsah spisu'!$B$1)),H272,I272)))))))</f>
        <v>0</v>
      </c>
    </row>
    <row r="273" spans="1:1" x14ac:dyDescent="0.25">
      <c r="A273">
        <f>IF(ISNUMBER(FIND("KI",'Základní údaje a obsah spisu'!$B$1)),B273,IF(ISNUMBER(FIND("PS",'Základní údaje a obsah spisu'!$B$1)),C273,IF(ISNUMBER(FIND("SU",'Základní údaje a obsah spisu'!$B$1)),D273,IF(ISNUMBER(FIND("SM",'Základní údaje a obsah spisu'!$B$1)),E273,IF(ISNUMBER(FIND("ZP",'Základní údaje a obsah spisu'!$B$1)),F273,IF(ISNUMBER(FIND("ST",'Základní údaje a obsah spisu'!$B$1)),G273,IF(ISNUMBER(FIND("RI",'Základní údaje a obsah spisu'!$B$1)),H273,I273)))))))</f>
        <v>0</v>
      </c>
    </row>
    <row r="274" spans="1:1" x14ac:dyDescent="0.25">
      <c r="A274">
        <f>IF(ISNUMBER(FIND("KI",'Základní údaje a obsah spisu'!$B$1)),B274,IF(ISNUMBER(FIND("PS",'Základní údaje a obsah spisu'!$B$1)),C274,IF(ISNUMBER(FIND("SU",'Základní údaje a obsah spisu'!$B$1)),D274,IF(ISNUMBER(FIND("SM",'Základní údaje a obsah spisu'!$B$1)),E274,IF(ISNUMBER(FIND("ZP",'Základní údaje a obsah spisu'!$B$1)),F274,IF(ISNUMBER(FIND("ST",'Základní údaje a obsah spisu'!$B$1)),G274,IF(ISNUMBER(FIND("RI",'Základní údaje a obsah spisu'!$B$1)),H274,I274)))))))</f>
        <v>0</v>
      </c>
    </row>
    <row r="275" spans="1:1" x14ac:dyDescent="0.25">
      <c r="A275">
        <f>IF(ISNUMBER(FIND("KI",'Základní údaje a obsah spisu'!$B$1)),B275,IF(ISNUMBER(FIND("PS",'Základní údaje a obsah spisu'!$B$1)),C275,IF(ISNUMBER(FIND("SU",'Základní údaje a obsah spisu'!$B$1)),D275,IF(ISNUMBER(FIND("SM",'Základní údaje a obsah spisu'!$B$1)),E275,IF(ISNUMBER(FIND("ZP",'Základní údaje a obsah spisu'!$B$1)),F275,IF(ISNUMBER(FIND("ST",'Základní údaje a obsah spisu'!$B$1)),G275,IF(ISNUMBER(FIND("RI",'Základní údaje a obsah spisu'!$B$1)),H275,I275)))))))</f>
        <v>0</v>
      </c>
    </row>
    <row r="276" spans="1:1" x14ac:dyDescent="0.25">
      <c r="A276">
        <f>IF(ISNUMBER(FIND("KI",'Základní údaje a obsah spisu'!$B$1)),B276,IF(ISNUMBER(FIND("PS",'Základní údaje a obsah spisu'!$B$1)),C276,IF(ISNUMBER(FIND("SU",'Základní údaje a obsah spisu'!$B$1)),D276,IF(ISNUMBER(FIND("SM",'Základní údaje a obsah spisu'!$B$1)),E276,IF(ISNUMBER(FIND("ZP",'Základní údaje a obsah spisu'!$B$1)),F276,IF(ISNUMBER(FIND("ST",'Základní údaje a obsah spisu'!$B$1)),G276,IF(ISNUMBER(FIND("RI",'Základní údaje a obsah spisu'!$B$1)),H276,I276)))))))</f>
        <v>0</v>
      </c>
    </row>
    <row r="277" spans="1:1" x14ac:dyDescent="0.25">
      <c r="A277">
        <f>IF(ISNUMBER(FIND("KI",'Základní údaje a obsah spisu'!$B$1)),B277,IF(ISNUMBER(FIND("PS",'Základní údaje a obsah spisu'!$B$1)),C277,IF(ISNUMBER(FIND("SU",'Základní údaje a obsah spisu'!$B$1)),D277,IF(ISNUMBER(FIND("SM",'Základní údaje a obsah spisu'!$B$1)),E277,IF(ISNUMBER(FIND("ZP",'Základní údaje a obsah spisu'!$B$1)),F277,IF(ISNUMBER(FIND("ST",'Základní údaje a obsah spisu'!$B$1)),G277,IF(ISNUMBER(FIND("RI",'Základní údaje a obsah spisu'!$B$1)),H277,I277)))))))</f>
        <v>0</v>
      </c>
    </row>
    <row r="278" spans="1:1" x14ac:dyDescent="0.25">
      <c r="A278">
        <f>IF(ISNUMBER(FIND("KI",'Základní údaje a obsah spisu'!$B$1)),B278,IF(ISNUMBER(FIND("PS",'Základní údaje a obsah spisu'!$B$1)),C278,IF(ISNUMBER(FIND("SU",'Základní údaje a obsah spisu'!$B$1)),D278,IF(ISNUMBER(FIND("SM",'Základní údaje a obsah spisu'!$B$1)),E278,IF(ISNUMBER(FIND("ZP",'Základní údaje a obsah spisu'!$B$1)),F278,IF(ISNUMBER(FIND("ST",'Základní údaje a obsah spisu'!$B$1)),G278,IF(ISNUMBER(FIND("RI",'Základní údaje a obsah spisu'!$B$1)),H278,I278)))))))</f>
        <v>0</v>
      </c>
    </row>
    <row r="279" spans="1:1" x14ac:dyDescent="0.25">
      <c r="A279">
        <f>IF(ISNUMBER(FIND("KI",'Základní údaje a obsah spisu'!$B$1)),B279,IF(ISNUMBER(FIND("PS",'Základní údaje a obsah spisu'!$B$1)),C279,IF(ISNUMBER(FIND("SU",'Základní údaje a obsah spisu'!$B$1)),D279,IF(ISNUMBER(FIND("SM",'Základní údaje a obsah spisu'!$B$1)),E279,IF(ISNUMBER(FIND("ZP",'Základní údaje a obsah spisu'!$B$1)),F279,IF(ISNUMBER(FIND("ST",'Základní údaje a obsah spisu'!$B$1)),G279,IF(ISNUMBER(FIND("RI",'Základní údaje a obsah spisu'!$B$1)),H279,I279)))))))</f>
        <v>0</v>
      </c>
    </row>
    <row r="280" spans="1:1" x14ac:dyDescent="0.25">
      <c r="A280">
        <f>IF(ISNUMBER(FIND("KI",'Základní údaje a obsah spisu'!$B$1)),B280,IF(ISNUMBER(FIND("PS",'Základní údaje a obsah spisu'!$B$1)),C280,IF(ISNUMBER(FIND("SU",'Základní údaje a obsah spisu'!$B$1)),D280,IF(ISNUMBER(FIND("SM",'Základní údaje a obsah spisu'!$B$1)),E280,IF(ISNUMBER(FIND("ZP",'Základní údaje a obsah spisu'!$B$1)),F280,IF(ISNUMBER(FIND("ST",'Základní údaje a obsah spisu'!$B$1)),G280,IF(ISNUMBER(FIND("RI",'Základní údaje a obsah spisu'!$B$1)),H280,I280)))))))</f>
        <v>0</v>
      </c>
    </row>
    <row r="281" spans="1:1" x14ac:dyDescent="0.25">
      <c r="A281">
        <f>IF(ISNUMBER(FIND("KI",'Základní údaje a obsah spisu'!$B$1)),B281,IF(ISNUMBER(FIND("PS",'Základní údaje a obsah spisu'!$B$1)),C281,IF(ISNUMBER(FIND("SU",'Základní údaje a obsah spisu'!$B$1)),D281,IF(ISNUMBER(FIND("SM",'Základní údaje a obsah spisu'!$B$1)),E281,IF(ISNUMBER(FIND("ZP",'Základní údaje a obsah spisu'!$B$1)),F281,IF(ISNUMBER(FIND("ST",'Základní údaje a obsah spisu'!$B$1)),G281,IF(ISNUMBER(FIND("RI",'Základní údaje a obsah spisu'!$B$1)),H281,I281)))))))</f>
        <v>0</v>
      </c>
    </row>
    <row r="282" spans="1:1" x14ac:dyDescent="0.25">
      <c r="A282">
        <f>IF(ISNUMBER(FIND("KI",'Základní údaje a obsah spisu'!$B$1)),B282,IF(ISNUMBER(FIND("PS",'Základní údaje a obsah spisu'!$B$1)),C282,IF(ISNUMBER(FIND("SU",'Základní údaje a obsah spisu'!$B$1)),D282,IF(ISNUMBER(FIND("SM",'Základní údaje a obsah spisu'!$B$1)),E282,IF(ISNUMBER(FIND("ZP",'Základní údaje a obsah spisu'!$B$1)),F282,IF(ISNUMBER(FIND("ST",'Základní údaje a obsah spisu'!$B$1)),G282,IF(ISNUMBER(FIND("RI",'Základní údaje a obsah spisu'!$B$1)),H282,I282)))))))</f>
        <v>0</v>
      </c>
    </row>
    <row r="283" spans="1:1" x14ac:dyDescent="0.25">
      <c r="A283">
        <f>IF(ISNUMBER(FIND("KI",'Základní údaje a obsah spisu'!$B$1)),B283,IF(ISNUMBER(FIND("PS",'Základní údaje a obsah spisu'!$B$1)),C283,IF(ISNUMBER(FIND("SU",'Základní údaje a obsah spisu'!$B$1)),D283,IF(ISNUMBER(FIND("SM",'Základní údaje a obsah spisu'!$B$1)),E283,IF(ISNUMBER(FIND("ZP",'Základní údaje a obsah spisu'!$B$1)),F283,IF(ISNUMBER(FIND("ST",'Základní údaje a obsah spisu'!$B$1)),G283,IF(ISNUMBER(FIND("RI",'Základní údaje a obsah spisu'!$B$1)),H283,I283)))))))</f>
        <v>0</v>
      </c>
    </row>
    <row r="284" spans="1:1" x14ac:dyDescent="0.25">
      <c r="A284">
        <f>IF(ISNUMBER(FIND("KI",'Základní údaje a obsah spisu'!$B$1)),B284,IF(ISNUMBER(FIND("PS",'Základní údaje a obsah spisu'!$B$1)),C284,IF(ISNUMBER(FIND("SU",'Základní údaje a obsah spisu'!$B$1)),D284,IF(ISNUMBER(FIND("SM",'Základní údaje a obsah spisu'!$B$1)),E284,IF(ISNUMBER(FIND("ZP",'Základní údaje a obsah spisu'!$B$1)),F284,IF(ISNUMBER(FIND("ST",'Základní údaje a obsah spisu'!$B$1)),G284,IF(ISNUMBER(FIND("RI",'Základní údaje a obsah spisu'!$B$1)),H284,I284)))))))</f>
        <v>0</v>
      </c>
    </row>
    <row r="285" spans="1:1" x14ac:dyDescent="0.25">
      <c r="A285">
        <f>IF(ISNUMBER(FIND("KI",'Základní údaje a obsah spisu'!$B$1)),B285,IF(ISNUMBER(FIND("PS",'Základní údaje a obsah spisu'!$B$1)),C285,IF(ISNUMBER(FIND("SU",'Základní údaje a obsah spisu'!$B$1)),D285,IF(ISNUMBER(FIND("SM",'Základní údaje a obsah spisu'!$B$1)),E285,IF(ISNUMBER(FIND("ZP",'Základní údaje a obsah spisu'!$B$1)),F285,IF(ISNUMBER(FIND("ST",'Základní údaje a obsah spisu'!$B$1)),G285,IF(ISNUMBER(FIND("RI",'Základní údaje a obsah spisu'!$B$1)),H285,I285)))))))</f>
        <v>0</v>
      </c>
    </row>
    <row r="286" spans="1:1" x14ac:dyDescent="0.25">
      <c r="A286">
        <f>IF(ISNUMBER(FIND("KI",'Základní údaje a obsah spisu'!$B$1)),B286,IF(ISNUMBER(FIND("PS",'Základní údaje a obsah spisu'!$B$1)),C286,IF(ISNUMBER(FIND("SU",'Základní údaje a obsah spisu'!$B$1)),D286,IF(ISNUMBER(FIND("SM",'Základní údaje a obsah spisu'!$B$1)),E286,IF(ISNUMBER(FIND("ZP",'Základní údaje a obsah spisu'!$B$1)),F286,IF(ISNUMBER(FIND("ST",'Základní údaje a obsah spisu'!$B$1)),G286,IF(ISNUMBER(FIND("RI",'Základní údaje a obsah spisu'!$B$1)),H286,I286)))))))</f>
        <v>0</v>
      </c>
    </row>
    <row r="287" spans="1:1" x14ac:dyDescent="0.25">
      <c r="A287">
        <f>IF(ISNUMBER(FIND("KI",'Základní údaje a obsah spisu'!$B$1)),B287,IF(ISNUMBER(FIND("PS",'Základní údaje a obsah spisu'!$B$1)),C287,IF(ISNUMBER(FIND("SU",'Základní údaje a obsah spisu'!$B$1)),D287,IF(ISNUMBER(FIND("SM",'Základní údaje a obsah spisu'!$B$1)),E287,IF(ISNUMBER(FIND("ZP",'Základní údaje a obsah spisu'!$B$1)),F287,IF(ISNUMBER(FIND("ST",'Základní údaje a obsah spisu'!$B$1)),G287,IF(ISNUMBER(FIND("RI",'Základní údaje a obsah spisu'!$B$1)),H287,I287)))))))</f>
        <v>0</v>
      </c>
    </row>
    <row r="288" spans="1:1" x14ac:dyDescent="0.25">
      <c r="A288">
        <f>IF(ISNUMBER(FIND("KI",'Základní údaje a obsah spisu'!$B$1)),B288,IF(ISNUMBER(FIND("PS",'Základní údaje a obsah spisu'!$B$1)),C288,IF(ISNUMBER(FIND("SU",'Základní údaje a obsah spisu'!$B$1)),D288,IF(ISNUMBER(FIND("SM",'Základní údaje a obsah spisu'!$B$1)),E288,IF(ISNUMBER(FIND("ZP",'Základní údaje a obsah spisu'!$B$1)),F288,IF(ISNUMBER(FIND("ST",'Základní údaje a obsah spisu'!$B$1)),G288,IF(ISNUMBER(FIND("RI",'Základní údaje a obsah spisu'!$B$1)),H288,I288)))))))</f>
        <v>0</v>
      </c>
    </row>
    <row r="289" spans="1:1" x14ac:dyDescent="0.25">
      <c r="A289">
        <f>IF(ISNUMBER(FIND("KI",'Základní údaje a obsah spisu'!$B$1)),B289,IF(ISNUMBER(FIND("PS",'Základní údaje a obsah spisu'!$B$1)),C289,IF(ISNUMBER(FIND("SU",'Základní údaje a obsah spisu'!$B$1)),D289,IF(ISNUMBER(FIND("SM",'Základní údaje a obsah spisu'!$B$1)),E289,IF(ISNUMBER(FIND("ZP",'Základní údaje a obsah spisu'!$B$1)),F289,IF(ISNUMBER(FIND("ST",'Základní údaje a obsah spisu'!$B$1)),G289,IF(ISNUMBER(FIND("RI",'Základní údaje a obsah spisu'!$B$1)),H289,I289)))))))</f>
        <v>0</v>
      </c>
    </row>
    <row r="290" spans="1:1" x14ac:dyDescent="0.25">
      <c r="A290">
        <f>IF(ISNUMBER(FIND("KI",'Základní údaje a obsah spisu'!$B$1)),B290,IF(ISNUMBER(FIND("PS",'Základní údaje a obsah spisu'!$B$1)),C290,IF(ISNUMBER(FIND("SU",'Základní údaje a obsah spisu'!$B$1)),D290,IF(ISNUMBER(FIND("SM",'Základní údaje a obsah spisu'!$B$1)),E290,IF(ISNUMBER(FIND("ZP",'Základní údaje a obsah spisu'!$B$1)),F290,IF(ISNUMBER(FIND("ST",'Základní údaje a obsah spisu'!$B$1)),G290,IF(ISNUMBER(FIND("RI",'Základní údaje a obsah spisu'!$B$1)),H290,I290)))))))</f>
        <v>0</v>
      </c>
    </row>
    <row r="291" spans="1:1" x14ac:dyDescent="0.25">
      <c r="A291">
        <f>IF(ISNUMBER(FIND("KI",'Základní údaje a obsah spisu'!$B$1)),B291,IF(ISNUMBER(FIND("PS",'Základní údaje a obsah spisu'!$B$1)),C291,IF(ISNUMBER(FIND("SU",'Základní údaje a obsah spisu'!$B$1)),D291,IF(ISNUMBER(FIND("SM",'Základní údaje a obsah spisu'!$B$1)),E291,IF(ISNUMBER(FIND("ZP",'Základní údaje a obsah spisu'!$B$1)),F291,IF(ISNUMBER(FIND("ST",'Základní údaje a obsah spisu'!$B$1)),G291,IF(ISNUMBER(FIND("RI",'Základní údaje a obsah spisu'!$B$1)),H291,I291)))))))</f>
        <v>0</v>
      </c>
    </row>
    <row r="292" spans="1:1" x14ac:dyDescent="0.25">
      <c r="A292">
        <f>IF(ISNUMBER(FIND("KI",'Základní údaje a obsah spisu'!$B$1)),B292,IF(ISNUMBER(FIND("PS",'Základní údaje a obsah spisu'!$B$1)),C292,IF(ISNUMBER(FIND("SU",'Základní údaje a obsah spisu'!$B$1)),D292,IF(ISNUMBER(FIND("SM",'Základní údaje a obsah spisu'!$B$1)),E292,IF(ISNUMBER(FIND("ZP",'Základní údaje a obsah spisu'!$B$1)),F292,IF(ISNUMBER(FIND("ST",'Základní údaje a obsah spisu'!$B$1)),G292,IF(ISNUMBER(FIND("RI",'Základní údaje a obsah spisu'!$B$1)),H292,I292)))))))</f>
        <v>0</v>
      </c>
    </row>
    <row r="293" spans="1:1" x14ac:dyDescent="0.25">
      <c r="A293">
        <f>IF(ISNUMBER(FIND("KI",'Základní údaje a obsah spisu'!$B$1)),B293,IF(ISNUMBER(FIND("PS",'Základní údaje a obsah spisu'!$B$1)),C293,IF(ISNUMBER(FIND("SU",'Základní údaje a obsah spisu'!$B$1)),D293,IF(ISNUMBER(FIND("SM",'Základní údaje a obsah spisu'!$B$1)),E293,IF(ISNUMBER(FIND("ZP",'Základní údaje a obsah spisu'!$B$1)),F293,IF(ISNUMBER(FIND("ST",'Základní údaje a obsah spisu'!$B$1)),G293,IF(ISNUMBER(FIND("RI",'Základní údaje a obsah spisu'!$B$1)),H293,I293)))))))</f>
        <v>0</v>
      </c>
    </row>
    <row r="294" spans="1:1" x14ac:dyDescent="0.25">
      <c r="A294">
        <f>IF(ISNUMBER(FIND("KI",'Základní údaje a obsah spisu'!$B$1)),B294,IF(ISNUMBER(FIND("PS",'Základní údaje a obsah spisu'!$B$1)),C294,IF(ISNUMBER(FIND("SU",'Základní údaje a obsah spisu'!$B$1)),D294,IF(ISNUMBER(FIND("SM",'Základní údaje a obsah spisu'!$B$1)),E294,IF(ISNUMBER(FIND("ZP",'Základní údaje a obsah spisu'!$B$1)),F294,IF(ISNUMBER(FIND("ST",'Základní údaje a obsah spisu'!$B$1)),G294,IF(ISNUMBER(FIND("RI",'Základní údaje a obsah spisu'!$B$1)),H294,I294)))))))</f>
        <v>0</v>
      </c>
    </row>
    <row r="295" spans="1:1" x14ac:dyDescent="0.25">
      <c r="A295">
        <f>IF(ISNUMBER(FIND("KI",'Základní údaje a obsah spisu'!$B$1)),B295,IF(ISNUMBER(FIND("PS",'Základní údaje a obsah spisu'!$B$1)),C295,IF(ISNUMBER(FIND("SU",'Základní údaje a obsah spisu'!$B$1)),D295,IF(ISNUMBER(FIND("SM",'Základní údaje a obsah spisu'!$B$1)),E295,IF(ISNUMBER(FIND("ZP",'Základní údaje a obsah spisu'!$B$1)),F295,IF(ISNUMBER(FIND("ST",'Základní údaje a obsah spisu'!$B$1)),G295,IF(ISNUMBER(FIND("RI",'Základní údaje a obsah spisu'!$B$1)),H295,I295)))))))</f>
        <v>0</v>
      </c>
    </row>
    <row r="296" spans="1:1" x14ac:dyDescent="0.25">
      <c r="A296">
        <f>IF(ISNUMBER(FIND("KI",'Základní údaje a obsah spisu'!$B$1)),B296,IF(ISNUMBER(FIND("PS",'Základní údaje a obsah spisu'!$B$1)),C296,IF(ISNUMBER(FIND("SU",'Základní údaje a obsah spisu'!$B$1)),D296,IF(ISNUMBER(FIND("SM",'Základní údaje a obsah spisu'!$B$1)),E296,IF(ISNUMBER(FIND("ZP",'Základní údaje a obsah spisu'!$B$1)),F296,IF(ISNUMBER(FIND("ST",'Základní údaje a obsah spisu'!$B$1)),G296,IF(ISNUMBER(FIND("RI",'Základní údaje a obsah spisu'!$B$1)),H296,I296)))))))</f>
        <v>0</v>
      </c>
    </row>
    <row r="297" spans="1:1" x14ac:dyDescent="0.25">
      <c r="A297">
        <f>IF(ISNUMBER(FIND("KI",'Základní údaje a obsah spisu'!$B$1)),B297,IF(ISNUMBER(FIND("PS",'Základní údaje a obsah spisu'!$B$1)),C297,IF(ISNUMBER(FIND("SU",'Základní údaje a obsah spisu'!$B$1)),D297,IF(ISNUMBER(FIND("SM",'Základní údaje a obsah spisu'!$B$1)),E297,IF(ISNUMBER(FIND("ZP",'Základní údaje a obsah spisu'!$B$1)),F297,IF(ISNUMBER(FIND("ST",'Základní údaje a obsah spisu'!$B$1)),G297,IF(ISNUMBER(FIND("RI",'Základní údaje a obsah spisu'!$B$1)),H297,I297)))))))</f>
        <v>0</v>
      </c>
    </row>
    <row r="298" spans="1:1" x14ac:dyDescent="0.25">
      <c r="A298">
        <f>IF(ISNUMBER(FIND("KI",'Základní údaje a obsah spisu'!$B$1)),B298,IF(ISNUMBER(FIND("PS",'Základní údaje a obsah spisu'!$B$1)),C298,IF(ISNUMBER(FIND("SU",'Základní údaje a obsah spisu'!$B$1)),D298,IF(ISNUMBER(FIND("SM",'Základní údaje a obsah spisu'!$B$1)),E298,IF(ISNUMBER(FIND("ZP",'Základní údaje a obsah spisu'!$B$1)),F298,IF(ISNUMBER(FIND("ST",'Základní údaje a obsah spisu'!$B$1)),G298,IF(ISNUMBER(FIND("RI",'Základní údaje a obsah spisu'!$B$1)),H298,I298)))))))</f>
        <v>0</v>
      </c>
    </row>
    <row r="299" spans="1:1" x14ac:dyDescent="0.25">
      <c r="A299">
        <f>IF(ISNUMBER(FIND("KI",'Základní údaje a obsah spisu'!$B$1)),B299,IF(ISNUMBER(FIND("PS",'Základní údaje a obsah spisu'!$B$1)),C299,IF(ISNUMBER(FIND("SU",'Základní údaje a obsah spisu'!$B$1)),D299,IF(ISNUMBER(FIND("SM",'Základní údaje a obsah spisu'!$B$1)),E299,IF(ISNUMBER(FIND("ZP",'Základní údaje a obsah spisu'!$B$1)),F299,IF(ISNUMBER(FIND("ST",'Základní údaje a obsah spisu'!$B$1)),G299,IF(ISNUMBER(FIND("RI",'Základní údaje a obsah spisu'!$B$1)),H299,I299)))))))</f>
        <v>0</v>
      </c>
    </row>
    <row r="300" spans="1:1" x14ac:dyDescent="0.25">
      <c r="A300">
        <f>IF(ISNUMBER(FIND("KI",'Základní údaje a obsah spisu'!$B$1)),B300,IF(ISNUMBER(FIND("PS",'Základní údaje a obsah spisu'!$B$1)),C300,IF(ISNUMBER(FIND("SU",'Základní údaje a obsah spisu'!$B$1)),D300,IF(ISNUMBER(FIND("SM",'Základní údaje a obsah spisu'!$B$1)),E300,IF(ISNUMBER(FIND("ZP",'Základní údaje a obsah spisu'!$B$1)),F300,IF(ISNUMBER(FIND("ST",'Základní údaje a obsah spisu'!$B$1)),G300,IF(ISNUMBER(FIND("RI",'Základní údaje a obsah spisu'!$B$1)),H300,I300)))))))</f>
        <v>0</v>
      </c>
    </row>
    <row r="301" spans="1:1" x14ac:dyDescent="0.25">
      <c r="A301">
        <f>IF(ISNUMBER(FIND("KI",'Základní údaje a obsah spisu'!$B$1)),B301,IF(ISNUMBER(FIND("PS",'Základní údaje a obsah spisu'!$B$1)),C301,IF(ISNUMBER(FIND("SU",'Základní údaje a obsah spisu'!$B$1)),D301,IF(ISNUMBER(FIND("SM",'Základní údaje a obsah spisu'!$B$1)),E301,IF(ISNUMBER(FIND("ZP",'Základní údaje a obsah spisu'!$B$1)),F301,IF(ISNUMBER(FIND("ST",'Základní údaje a obsah spisu'!$B$1)),G301,IF(ISNUMBER(FIND("RI",'Základní údaje a obsah spisu'!$B$1)),H301,I301)))))))</f>
        <v>0</v>
      </c>
    </row>
    <row r="302" spans="1:1" x14ac:dyDescent="0.25">
      <c r="A302">
        <f>IF(ISNUMBER(FIND("KI",'Základní údaje a obsah spisu'!$B$1)),B302,IF(ISNUMBER(FIND("PS",'Základní údaje a obsah spisu'!$B$1)),C302,IF(ISNUMBER(FIND("SU",'Základní údaje a obsah spisu'!$B$1)),D302,IF(ISNUMBER(FIND("SM",'Základní údaje a obsah spisu'!$B$1)),E302,IF(ISNUMBER(FIND("ZP",'Základní údaje a obsah spisu'!$B$1)),F302,IF(ISNUMBER(FIND("ST",'Základní údaje a obsah spisu'!$B$1)),G302,IF(ISNUMBER(FIND("RI",'Základní údaje a obsah spisu'!$B$1)),H302,I302)))))))</f>
        <v>0</v>
      </c>
    </row>
    <row r="303" spans="1:1" x14ac:dyDescent="0.25">
      <c r="A303">
        <f>IF(ISNUMBER(FIND("KI",'Základní údaje a obsah spisu'!$B$1)),B303,IF(ISNUMBER(FIND("PS",'Základní údaje a obsah spisu'!$B$1)),C303,IF(ISNUMBER(FIND("SU",'Základní údaje a obsah spisu'!$B$1)),D303,IF(ISNUMBER(FIND("SM",'Základní údaje a obsah spisu'!$B$1)),E303,IF(ISNUMBER(FIND("ZP",'Základní údaje a obsah spisu'!$B$1)),F303,IF(ISNUMBER(FIND("ST",'Základní údaje a obsah spisu'!$B$1)),G303,IF(ISNUMBER(FIND("RI",'Základní údaje a obsah spisu'!$B$1)),H303,I303)))))))</f>
        <v>0</v>
      </c>
    </row>
    <row r="304" spans="1:1" x14ac:dyDescent="0.25">
      <c r="A304">
        <f>IF(ISNUMBER(FIND("KI",'Základní údaje a obsah spisu'!$B$1)),B304,IF(ISNUMBER(FIND("PS",'Základní údaje a obsah spisu'!$B$1)),C304,IF(ISNUMBER(FIND("SU",'Základní údaje a obsah spisu'!$B$1)),D304,IF(ISNUMBER(FIND("SM",'Základní údaje a obsah spisu'!$B$1)),E304,IF(ISNUMBER(FIND("ZP",'Základní údaje a obsah spisu'!$B$1)),F304,IF(ISNUMBER(FIND("ST",'Základní údaje a obsah spisu'!$B$1)),G304,IF(ISNUMBER(FIND("RI",'Základní údaje a obsah spisu'!$B$1)),H304,I304)))))))</f>
        <v>0</v>
      </c>
    </row>
    <row r="305" spans="1:1" x14ac:dyDescent="0.25">
      <c r="A305">
        <f>IF(ISNUMBER(FIND("KI",'Základní údaje a obsah spisu'!$B$1)),B305,IF(ISNUMBER(FIND("PS",'Základní údaje a obsah spisu'!$B$1)),C305,IF(ISNUMBER(FIND("SU",'Základní údaje a obsah spisu'!$B$1)),D305,IF(ISNUMBER(FIND("SM",'Základní údaje a obsah spisu'!$B$1)),E305,IF(ISNUMBER(FIND("ZP",'Základní údaje a obsah spisu'!$B$1)),F305,IF(ISNUMBER(FIND("ST",'Základní údaje a obsah spisu'!$B$1)),G305,IF(ISNUMBER(FIND("RI",'Základní údaje a obsah spisu'!$B$1)),H305,I305)))))))</f>
        <v>0</v>
      </c>
    </row>
    <row r="306" spans="1:1" x14ac:dyDescent="0.25">
      <c r="A306">
        <f>IF(ISNUMBER(FIND("KI",'Základní údaje a obsah spisu'!$B$1)),B306,IF(ISNUMBER(FIND("PS",'Základní údaje a obsah spisu'!$B$1)),C306,IF(ISNUMBER(FIND("SU",'Základní údaje a obsah spisu'!$B$1)),D306,IF(ISNUMBER(FIND("SM",'Základní údaje a obsah spisu'!$B$1)),E306,IF(ISNUMBER(FIND("ZP",'Základní údaje a obsah spisu'!$B$1)),F306,IF(ISNUMBER(FIND("ST",'Základní údaje a obsah spisu'!$B$1)),G306,IF(ISNUMBER(FIND("RI",'Základní údaje a obsah spisu'!$B$1)),H306,I306)))))))</f>
        <v>0</v>
      </c>
    </row>
    <row r="307" spans="1:1" x14ac:dyDescent="0.25">
      <c r="A307">
        <f>IF(ISNUMBER(FIND("KI",'Základní údaje a obsah spisu'!$B$1)),B307,IF(ISNUMBER(FIND("PS",'Základní údaje a obsah spisu'!$B$1)),C307,IF(ISNUMBER(FIND("SU",'Základní údaje a obsah spisu'!$B$1)),D307,IF(ISNUMBER(FIND("SM",'Základní údaje a obsah spisu'!$B$1)),E307,IF(ISNUMBER(FIND("ZP",'Základní údaje a obsah spisu'!$B$1)),F307,IF(ISNUMBER(FIND("ST",'Základní údaje a obsah spisu'!$B$1)),G307,IF(ISNUMBER(FIND("RI",'Základní údaje a obsah spisu'!$B$1)),H307,I307)))))))</f>
        <v>0</v>
      </c>
    </row>
    <row r="308" spans="1:1" x14ac:dyDescent="0.25">
      <c r="A308">
        <f>IF(ISNUMBER(FIND("KI",'Základní údaje a obsah spisu'!$B$1)),B308,IF(ISNUMBER(FIND("PS",'Základní údaje a obsah spisu'!$B$1)),C308,IF(ISNUMBER(FIND("SU",'Základní údaje a obsah spisu'!$B$1)),D308,IF(ISNUMBER(FIND("SM",'Základní údaje a obsah spisu'!$B$1)),E308,IF(ISNUMBER(FIND("ZP",'Základní údaje a obsah spisu'!$B$1)),F308,IF(ISNUMBER(FIND("ST",'Základní údaje a obsah spisu'!$B$1)),G308,IF(ISNUMBER(FIND("RI",'Základní údaje a obsah spisu'!$B$1)),H308,I308)))))))</f>
        <v>0</v>
      </c>
    </row>
    <row r="309" spans="1:1" x14ac:dyDescent="0.25">
      <c r="A309">
        <f>IF(ISNUMBER(FIND("KI",'Základní údaje a obsah spisu'!$B$1)),B309,IF(ISNUMBER(FIND("PS",'Základní údaje a obsah spisu'!$B$1)),C309,IF(ISNUMBER(FIND("SU",'Základní údaje a obsah spisu'!$B$1)),D309,IF(ISNUMBER(FIND("SM",'Základní údaje a obsah spisu'!$B$1)),E309,IF(ISNUMBER(FIND("ZP",'Základní údaje a obsah spisu'!$B$1)),F309,IF(ISNUMBER(FIND("ST",'Základní údaje a obsah spisu'!$B$1)),G309,IF(ISNUMBER(FIND("RI",'Základní údaje a obsah spisu'!$B$1)),H309,I309)))))))</f>
        <v>0</v>
      </c>
    </row>
    <row r="310" spans="1:1" x14ac:dyDescent="0.25">
      <c r="A310">
        <f>IF(ISNUMBER(FIND("KI",'Základní údaje a obsah spisu'!$B$1)),B310,IF(ISNUMBER(FIND("PS",'Základní údaje a obsah spisu'!$B$1)),C310,IF(ISNUMBER(FIND("SU",'Základní údaje a obsah spisu'!$B$1)),D310,IF(ISNUMBER(FIND("SM",'Základní údaje a obsah spisu'!$B$1)),E310,IF(ISNUMBER(FIND("ZP",'Základní údaje a obsah spisu'!$B$1)),F310,IF(ISNUMBER(FIND("ST",'Základní údaje a obsah spisu'!$B$1)),G310,IF(ISNUMBER(FIND("RI",'Základní údaje a obsah spisu'!$B$1)),H310,I310)))))))</f>
        <v>0</v>
      </c>
    </row>
    <row r="311" spans="1:1" x14ac:dyDescent="0.25">
      <c r="A311">
        <f>IF(ISNUMBER(FIND("KI",'Základní údaje a obsah spisu'!$B$1)),B311,IF(ISNUMBER(FIND("PS",'Základní údaje a obsah spisu'!$B$1)),C311,IF(ISNUMBER(FIND("SU",'Základní údaje a obsah spisu'!$B$1)),D311,IF(ISNUMBER(FIND("SM",'Základní údaje a obsah spisu'!$B$1)),E311,IF(ISNUMBER(FIND("ZP",'Základní údaje a obsah spisu'!$B$1)),F311,IF(ISNUMBER(FIND("ST",'Základní údaje a obsah spisu'!$B$1)),G311,IF(ISNUMBER(FIND("RI",'Základní údaje a obsah spisu'!$B$1)),H311,I311)))))))</f>
        <v>0</v>
      </c>
    </row>
    <row r="312" spans="1:1" x14ac:dyDescent="0.25">
      <c r="A312">
        <f>IF(ISNUMBER(FIND("KI",'Základní údaje a obsah spisu'!$B$1)),B312,IF(ISNUMBER(FIND("PS",'Základní údaje a obsah spisu'!$B$1)),C312,IF(ISNUMBER(FIND("SU",'Základní údaje a obsah spisu'!$B$1)),D312,IF(ISNUMBER(FIND("SM",'Základní údaje a obsah spisu'!$B$1)),E312,IF(ISNUMBER(FIND("ZP",'Základní údaje a obsah spisu'!$B$1)),F312,IF(ISNUMBER(FIND("ST",'Základní údaje a obsah spisu'!$B$1)),G312,IF(ISNUMBER(FIND("RI",'Základní údaje a obsah spisu'!$B$1)),H312,I312)))))))</f>
        <v>0</v>
      </c>
    </row>
    <row r="313" spans="1:1" x14ac:dyDescent="0.25">
      <c r="A313">
        <f>IF(ISNUMBER(FIND("KI",'Základní údaje a obsah spisu'!$B$1)),B313,IF(ISNUMBER(FIND("PS",'Základní údaje a obsah spisu'!$B$1)),C313,IF(ISNUMBER(FIND("SU",'Základní údaje a obsah spisu'!$B$1)),D313,IF(ISNUMBER(FIND("SM",'Základní údaje a obsah spisu'!$B$1)),E313,IF(ISNUMBER(FIND("ZP",'Základní údaje a obsah spisu'!$B$1)),F313,IF(ISNUMBER(FIND("ST",'Základní údaje a obsah spisu'!$B$1)),G313,IF(ISNUMBER(FIND("RI",'Základní údaje a obsah spisu'!$B$1)),H313,I313)))))))</f>
        <v>0</v>
      </c>
    </row>
    <row r="314" spans="1:1" x14ac:dyDescent="0.25">
      <c r="A314">
        <f>IF(ISNUMBER(FIND("KI",'Základní údaje a obsah spisu'!$B$1)),B314,IF(ISNUMBER(FIND("PS",'Základní údaje a obsah spisu'!$B$1)),C314,IF(ISNUMBER(FIND("SU",'Základní údaje a obsah spisu'!$B$1)),D314,IF(ISNUMBER(FIND("SM",'Základní údaje a obsah spisu'!$B$1)),E314,IF(ISNUMBER(FIND("ZP",'Základní údaje a obsah spisu'!$B$1)),F314,IF(ISNUMBER(FIND("ST",'Základní údaje a obsah spisu'!$B$1)),G314,IF(ISNUMBER(FIND("RI",'Základní údaje a obsah spisu'!$B$1)),H314,I314)))))))</f>
        <v>0</v>
      </c>
    </row>
    <row r="315" spans="1:1" x14ac:dyDescent="0.25">
      <c r="A315">
        <f>IF(ISNUMBER(FIND("KI",'Základní údaje a obsah spisu'!$B$1)),B315,IF(ISNUMBER(FIND("PS",'Základní údaje a obsah spisu'!$B$1)),C315,IF(ISNUMBER(FIND("SU",'Základní údaje a obsah spisu'!$B$1)),D315,IF(ISNUMBER(FIND("SM",'Základní údaje a obsah spisu'!$B$1)),E315,IF(ISNUMBER(FIND("ZP",'Základní údaje a obsah spisu'!$B$1)),F315,IF(ISNUMBER(FIND("ST",'Základní údaje a obsah spisu'!$B$1)),G315,IF(ISNUMBER(FIND("RI",'Základní údaje a obsah spisu'!$B$1)),H315,I315)))))))</f>
        <v>0</v>
      </c>
    </row>
    <row r="316" spans="1:1" x14ac:dyDescent="0.25">
      <c r="A316">
        <f>IF(ISNUMBER(FIND("KI",'Základní údaje a obsah spisu'!$B$1)),B316,IF(ISNUMBER(FIND("PS",'Základní údaje a obsah spisu'!$B$1)),C316,IF(ISNUMBER(FIND("SU",'Základní údaje a obsah spisu'!$B$1)),D316,IF(ISNUMBER(FIND("SM",'Základní údaje a obsah spisu'!$B$1)),E316,IF(ISNUMBER(FIND("ZP",'Základní údaje a obsah spisu'!$B$1)),F316,IF(ISNUMBER(FIND("ST",'Základní údaje a obsah spisu'!$B$1)),G316,IF(ISNUMBER(FIND("RI",'Základní údaje a obsah spisu'!$B$1)),H316,I316)))))))</f>
        <v>0</v>
      </c>
    </row>
    <row r="317" spans="1:1" x14ac:dyDescent="0.25">
      <c r="A317">
        <f>IF(ISNUMBER(FIND("KI",'Základní údaje a obsah spisu'!$B$1)),B317,IF(ISNUMBER(FIND("PS",'Základní údaje a obsah spisu'!$B$1)),C317,IF(ISNUMBER(FIND("SU",'Základní údaje a obsah spisu'!$B$1)),D317,IF(ISNUMBER(FIND("SM",'Základní údaje a obsah spisu'!$B$1)),E317,IF(ISNUMBER(FIND("ZP",'Základní údaje a obsah spisu'!$B$1)),F317,IF(ISNUMBER(FIND("ST",'Základní údaje a obsah spisu'!$B$1)),G317,IF(ISNUMBER(FIND("RI",'Základní údaje a obsah spisu'!$B$1)),H317,I317)))))))</f>
        <v>0</v>
      </c>
    </row>
    <row r="318" spans="1:1" x14ac:dyDescent="0.25">
      <c r="A318">
        <f>IF(ISNUMBER(FIND("KI",'Základní údaje a obsah spisu'!$B$1)),B318,IF(ISNUMBER(FIND("PS",'Základní údaje a obsah spisu'!$B$1)),C318,IF(ISNUMBER(FIND("SU",'Základní údaje a obsah spisu'!$B$1)),D318,IF(ISNUMBER(FIND("SM",'Základní údaje a obsah spisu'!$B$1)),E318,IF(ISNUMBER(FIND("ZP",'Základní údaje a obsah spisu'!$B$1)),F318,IF(ISNUMBER(FIND("ST",'Základní údaje a obsah spisu'!$B$1)),G318,IF(ISNUMBER(FIND("RI",'Základní údaje a obsah spisu'!$B$1)),H318,I318)))))))</f>
        <v>0</v>
      </c>
    </row>
    <row r="319" spans="1:1" x14ac:dyDescent="0.25">
      <c r="A319">
        <f>IF(ISNUMBER(FIND("KI",'Základní údaje a obsah spisu'!$B$1)),B319,IF(ISNUMBER(FIND("PS",'Základní údaje a obsah spisu'!$B$1)),C319,IF(ISNUMBER(FIND("SU",'Základní údaje a obsah spisu'!$B$1)),D319,IF(ISNUMBER(FIND("SM",'Základní údaje a obsah spisu'!$B$1)),E319,IF(ISNUMBER(FIND("ZP",'Základní údaje a obsah spisu'!$B$1)),F319,IF(ISNUMBER(FIND("ST",'Základní údaje a obsah spisu'!$B$1)),G319,IF(ISNUMBER(FIND("RI",'Základní údaje a obsah spisu'!$B$1)),H319,I319)))))))</f>
        <v>0</v>
      </c>
    </row>
    <row r="320" spans="1:1" x14ac:dyDescent="0.25">
      <c r="A320">
        <f>IF(ISNUMBER(FIND("KI",'Základní údaje a obsah spisu'!$B$1)),B320,IF(ISNUMBER(FIND("PS",'Základní údaje a obsah spisu'!$B$1)),C320,IF(ISNUMBER(FIND("SU",'Základní údaje a obsah spisu'!$B$1)),D320,IF(ISNUMBER(FIND("SM",'Základní údaje a obsah spisu'!$B$1)),E320,IF(ISNUMBER(FIND("ZP",'Základní údaje a obsah spisu'!$B$1)),F320,IF(ISNUMBER(FIND("ST",'Základní údaje a obsah spisu'!$B$1)),G320,IF(ISNUMBER(FIND("RI",'Základní údaje a obsah spisu'!$B$1)),H320,I320)))))))</f>
        <v>0</v>
      </c>
    </row>
    <row r="321" spans="1:1" x14ac:dyDescent="0.25">
      <c r="A321">
        <f>IF(ISNUMBER(FIND("KI",'Základní údaje a obsah spisu'!$B$1)),B321,IF(ISNUMBER(FIND("PS",'Základní údaje a obsah spisu'!$B$1)),C321,IF(ISNUMBER(FIND("SU",'Základní údaje a obsah spisu'!$B$1)),D321,IF(ISNUMBER(FIND("SM",'Základní údaje a obsah spisu'!$B$1)),E321,IF(ISNUMBER(FIND("ZP",'Základní údaje a obsah spisu'!$B$1)),F321,IF(ISNUMBER(FIND("ST",'Základní údaje a obsah spisu'!$B$1)),G321,IF(ISNUMBER(FIND("RI",'Základní údaje a obsah spisu'!$B$1)),H321,I321)))))))</f>
        <v>0</v>
      </c>
    </row>
    <row r="322" spans="1:1" x14ac:dyDescent="0.25">
      <c r="A322">
        <f>IF(ISNUMBER(FIND("KI",'Základní údaje a obsah spisu'!$B$1)),B322,IF(ISNUMBER(FIND("PS",'Základní údaje a obsah spisu'!$B$1)),C322,IF(ISNUMBER(FIND("SU",'Základní údaje a obsah spisu'!$B$1)),D322,IF(ISNUMBER(FIND("SM",'Základní údaje a obsah spisu'!$B$1)),E322,IF(ISNUMBER(FIND("ZP",'Základní údaje a obsah spisu'!$B$1)),F322,IF(ISNUMBER(FIND("ST",'Základní údaje a obsah spisu'!$B$1)),G322,IF(ISNUMBER(FIND("RI",'Základní údaje a obsah spisu'!$B$1)),H322,I322)))))))</f>
        <v>0</v>
      </c>
    </row>
    <row r="323" spans="1:1" x14ac:dyDescent="0.25">
      <c r="A323">
        <f>IF(ISNUMBER(FIND("KI",'Základní údaje a obsah spisu'!$B$1)),B323,IF(ISNUMBER(FIND("PS",'Základní údaje a obsah spisu'!$B$1)),C323,IF(ISNUMBER(FIND("SU",'Základní údaje a obsah spisu'!$B$1)),D323,IF(ISNUMBER(FIND("SM",'Základní údaje a obsah spisu'!$B$1)),E323,IF(ISNUMBER(FIND("ZP",'Základní údaje a obsah spisu'!$B$1)),F323,IF(ISNUMBER(FIND("ST",'Základní údaje a obsah spisu'!$B$1)),G323,IF(ISNUMBER(FIND("RI",'Základní údaje a obsah spisu'!$B$1)),H323,I323)))))))</f>
        <v>0</v>
      </c>
    </row>
    <row r="324" spans="1:1" x14ac:dyDescent="0.25">
      <c r="A324">
        <f>IF(ISNUMBER(FIND("KI",'Základní údaje a obsah spisu'!$B$1)),B324,IF(ISNUMBER(FIND("PS",'Základní údaje a obsah spisu'!$B$1)),C324,IF(ISNUMBER(FIND("SU",'Základní údaje a obsah spisu'!$B$1)),D324,IF(ISNUMBER(FIND("SM",'Základní údaje a obsah spisu'!$B$1)),E324,IF(ISNUMBER(FIND("ZP",'Základní údaje a obsah spisu'!$B$1)),F324,IF(ISNUMBER(FIND("ST",'Základní údaje a obsah spisu'!$B$1)),G324,IF(ISNUMBER(FIND("RI",'Základní údaje a obsah spisu'!$B$1)),H324,I324)))))))</f>
        <v>0</v>
      </c>
    </row>
    <row r="325" spans="1:1" x14ac:dyDescent="0.25">
      <c r="A325">
        <f>IF(ISNUMBER(FIND("KI",'Základní údaje a obsah spisu'!$B$1)),B325,IF(ISNUMBER(FIND("PS",'Základní údaje a obsah spisu'!$B$1)),C325,IF(ISNUMBER(FIND("SU",'Základní údaje a obsah spisu'!$B$1)),D325,IF(ISNUMBER(FIND("SM",'Základní údaje a obsah spisu'!$B$1)),E325,IF(ISNUMBER(FIND("ZP",'Základní údaje a obsah spisu'!$B$1)),F325,IF(ISNUMBER(FIND("ST",'Základní údaje a obsah spisu'!$B$1)),G325,IF(ISNUMBER(FIND("RI",'Základní údaje a obsah spisu'!$B$1)),H325,I325)))))))</f>
        <v>0</v>
      </c>
    </row>
    <row r="326" spans="1:1" x14ac:dyDescent="0.25">
      <c r="A326">
        <f>IF(ISNUMBER(FIND("KI",'Základní údaje a obsah spisu'!$B$1)),B326,IF(ISNUMBER(FIND("PS",'Základní údaje a obsah spisu'!$B$1)),C326,IF(ISNUMBER(FIND("SU",'Základní údaje a obsah spisu'!$B$1)),D326,IF(ISNUMBER(FIND("SM",'Základní údaje a obsah spisu'!$B$1)),E326,IF(ISNUMBER(FIND("ZP",'Základní údaje a obsah spisu'!$B$1)),F326,IF(ISNUMBER(FIND("ST",'Základní údaje a obsah spisu'!$B$1)),G326,IF(ISNUMBER(FIND("RI",'Základní údaje a obsah spisu'!$B$1)),H326,I326)))))))</f>
        <v>0</v>
      </c>
    </row>
    <row r="327" spans="1:1" x14ac:dyDescent="0.25">
      <c r="A327">
        <f>IF(ISNUMBER(FIND("KI",'Základní údaje a obsah spisu'!$B$1)),B327,IF(ISNUMBER(FIND("PS",'Základní údaje a obsah spisu'!$B$1)),C327,IF(ISNUMBER(FIND("SU",'Základní údaje a obsah spisu'!$B$1)),D327,IF(ISNUMBER(FIND("SM",'Základní údaje a obsah spisu'!$B$1)),E327,IF(ISNUMBER(FIND("ZP",'Základní údaje a obsah spisu'!$B$1)),F327,IF(ISNUMBER(FIND("ST",'Základní údaje a obsah spisu'!$B$1)),G327,IF(ISNUMBER(FIND("RI",'Základní údaje a obsah spisu'!$B$1)),H327,I327)))))))</f>
        <v>0</v>
      </c>
    </row>
    <row r="328" spans="1:1" x14ac:dyDescent="0.25">
      <c r="A328">
        <f>IF(ISNUMBER(FIND("KI",'Základní údaje a obsah spisu'!$B$1)),B328,IF(ISNUMBER(FIND("PS",'Základní údaje a obsah spisu'!$B$1)),C328,IF(ISNUMBER(FIND("SU",'Základní údaje a obsah spisu'!$B$1)),D328,IF(ISNUMBER(FIND("SM",'Základní údaje a obsah spisu'!$B$1)),E328,IF(ISNUMBER(FIND("ZP",'Základní údaje a obsah spisu'!$B$1)),F328,IF(ISNUMBER(FIND("ST",'Základní údaje a obsah spisu'!$B$1)),G328,IF(ISNUMBER(FIND("RI",'Základní údaje a obsah spisu'!$B$1)),H328,I328)))))))</f>
        <v>0</v>
      </c>
    </row>
    <row r="329" spans="1:1" x14ac:dyDescent="0.25">
      <c r="A329">
        <f>IF(ISNUMBER(FIND("KI",'Základní údaje a obsah spisu'!$B$1)),B329,IF(ISNUMBER(FIND("PS",'Základní údaje a obsah spisu'!$B$1)),C329,IF(ISNUMBER(FIND("SU",'Základní údaje a obsah spisu'!$B$1)),D329,IF(ISNUMBER(FIND("SM",'Základní údaje a obsah spisu'!$B$1)),E329,IF(ISNUMBER(FIND("ZP",'Základní údaje a obsah spisu'!$B$1)),F329,IF(ISNUMBER(FIND("ST",'Základní údaje a obsah spisu'!$B$1)),G329,IF(ISNUMBER(FIND("RI",'Základní údaje a obsah spisu'!$B$1)),H329,I329)))))))</f>
        <v>0</v>
      </c>
    </row>
    <row r="330" spans="1:1" x14ac:dyDescent="0.25">
      <c r="A330">
        <f>IF(ISNUMBER(FIND("KI",'Základní údaje a obsah spisu'!$B$1)),B330,IF(ISNUMBER(FIND("PS",'Základní údaje a obsah spisu'!$B$1)),C330,IF(ISNUMBER(FIND("SU",'Základní údaje a obsah spisu'!$B$1)),D330,IF(ISNUMBER(FIND("SM",'Základní údaje a obsah spisu'!$B$1)),E330,IF(ISNUMBER(FIND("ZP",'Základní údaje a obsah spisu'!$B$1)),F330,IF(ISNUMBER(FIND("ST",'Základní údaje a obsah spisu'!$B$1)),G330,IF(ISNUMBER(FIND("RI",'Základní údaje a obsah spisu'!$B$1)),H330,I330)))))))</f>
        <v>0</v>
      </c>
    </row>
    <row r="331" spans="1:1" x14ac:dyDescent="0.25">
      <c r="A331">
        <f>IF(ISNUMBER(FIND("KI",'Základní údaje a obsah spisu'!$B$1)),B331,IF(ISNUMBER(FIND("PS",'Základní údaje a obsah spisu'!$B$1)),C331,IF(ISNUMBER(FIND("SU",'Základní údaje a obsah spisu'!$B$1)),D331,IF(ISNUMBER(FIND("SM",'Základní údaje a obsah spisu'!$B$1)),E331,IF(ISNUMBER(FIND("ZP",'Základní údaje a obsah spisu'!$B$1)),F331,IF(ISNUMBER(FIND("ST",'Základní údaje a obsah spisu'!$B$1)),G331,IF(ISNUMBER(FIND("RI",'Základní údaje a obsah spisu'!$B$1)),H331,I331)))))))</f>
        <v>0</v>
      </c>
    </row>
    <row r="332" spans="1:1" x14ac:dyDescent="0.25">
      <c r="A332">
        <f>IF(ISNUMBER(FIND("KI",'Základní údaje a obsah spisu'!$B$1)),B332,IF(ISNUMBER(FIND("PS",'Základní údaje a obsah spisu'!$B$1)),C332,IF(ISNUMBER(FIND("SU",'Základní údaje a obsah spisu'!$B$1)),D332,IF(ISNUMBER(FIND("SM",'Základní údaje a obsah spisu'!$B$1)),E332,IF(ISNUMBER(FIND("ZP",'Základní údaje a obsah spisu'!$B$1)),F332,IF(ISNUMBER(FIND("ST",'Základní údaje a obsah spisu'!$B$1)),G332,IF(ISNUMBER(FIND("RI",'Základní údaje a obsah spisu'!$B$1)),H332,I332)))))))</f>
        <v>0</v>
      </c>
    </row>
    <row r="333" spans="1:1" x14ac:dyDescent="0.25">
      <c r="A333">
        <f>IF(ISNUMBER(FIND("KI",'Základní údaje a obsah spisu'!$B$1)),B333,IF(ISNUMBER(FIND("PS",'Základní údaje a obsah spisu'!$B$1)),C333,IF(ISNUMBER(FIND("SU",'Základní údaje a obsah spisu'!$B$1)),D333,IF(ISNUMBER(FIND("SM",'Základní údaje a obsah spisu'!$B$1)),E333,IF(ISNUMBER(FIND("ZP",'Základní údaje a obsah spisu'!$B$1)),F333,IF(ISNUMBER(FIND("ST",'Základní údaje a obsah spisu'!$B$1)),G333,IF(ISNUMBER(FIND("RI",'Základní údaje a obsah spisu'!$B$1)),H333,I333)))))))</f>
        <v>0</v>
      </c>
    </row>
    <row r="334" spans="1:1" x14ac:dyDescent="0.25">
      <c r="A334">
        <f>IF(ISNUMBER(FIND("KI",'Základní údaje a obsah spisu'!$B$1)),B334,IF(ISNUMBER(FIND("PS",'Základní údaje a obsah spisu'!$B$1)),C334,IF(ISNUMBER(FIND("SU",'Základní údaje a obsah spisu'!$B$1)),D334,IF(ISNUMBER(FIND("SM",'Základní údaje a obsah spisu'!$B$1)),E334,IF(ISNUMBER(FIND("ZP",'Základní údaje a obsah spisu'!$B$1)),F334,IF(ISNUMBER(FIND("ST",'Základní údaje a obsah spisu'!$B$1)),G334,IF(ISNUMBER(FIND("RI",'Základní údaje a obsah spisu'!$B$1)),H334,I334)))))))</f>
        <v>0</v>
      </c>
    </row>
    <row r="335" spans="1:1" x14ac:dyDescent="0.25">
      <c r="A335">
        <f>IF(ISNUMBER(FIND("KI",'Základní údaje a obsah spisu'!$B$1)),B335,IF(ISNUMBER(FIND("PS",'Základní údaje a obsah spisu'!$B$1)),C335,IF(ISNUMBER(FIND("SU",'Základní údaje a obsah spisu'!$B$1)),D335,IF(ISNUMBER(FIND("SM",'Základní údaje a obsah spisu'!$B$1)),E335,IF(ISNUMBER(FIND("ZP",'Základní údaje a obsah spisu'!$B$1)),F335,IF(ISNUMBER(FIND("ST",'Základní údaje a obsah spisu'!$B$1)),G335,IF(ISNUMBER(FIND("RI",'Základní údaje a obsah spisu'!$B$1)),H335,I335)))))))</f>
        <v>0</v>
      </c>
    </row>
    <row r="336" spans="1:1" x14ac:dyDescent="0.25">
      <c r="A336">
        <f>IF(ISNUMBER(FIND("KI",'Základní údaje a obsah spisu'!$B$1)),B336,IF(ISNUMBER(FIND("PS",'Základní údaje a obsah spisu'!$B$1)),C336,IF(ISNUMBER(FIND("SU",'Základní údaje a obsah spisu'!$B$1)),D336,IF(ISNUMBER(FIND("SM",'Základní údaje a obsah spisu'!$B$1)),E336,IF(ISNUMBER(FIND("ZP",'Základní údaje a obsah spisu'!$B$1)),F336,IF(ISNUMBER(FIND("ST",'Základní údaje a obsah spisu'!$B$1)),G336,IF(ISNUMBER(FIND("RI",'Základní údaje a obsah spisu'!$B$1)),H336,I336)))))))</f>
        <v>0</v>
      </c>
    </row>
    <row r="337" spans="1:1" x14ac:dyDescent="0.25">
      <c r="A337">
        <f>IF(ISNUMBER(FIND("KI",'Základní údaje a obsah spisu'!$B$1)),B337,IF(ISNUMBER(FIND("PS",'Základní údaje a obsah spisu'!$B$1)),C337,IF(ISNUMBER(FIND("SU",'Základní údaje a obsah spisu'!$B$1)),D337,IF(ISNUMBER(FIND("SM",'Základní údaje a obsah spisu'!$B$1)),E337,IF(ISNUMBER(FIND("ZP",'Základní údaje a obsah spisu'!$B$1)),F337,IF(ISNUMBER(FIND("ST",'Základní údaje a obsah spisu'!$B$1)),G337,IF(ISNUMBER(FIND("RI",'Základní údaje a obsah spisu'!$B$1)),H337,I337)))))))</f>
        <v>0</v>
      </c>
    </row>
    <row r="338" spans="1:1" x14ac:dyDescent="0.25">
      <c r="A338">
        <f>IF(ISNUMBER(FIND("KI",'Základní údaje a obsah spisu'!$B$1)),B338,IF(ISNUMBER(FIND("PS",'Základní údaje a obsah spisu'!$B$1)),C338,IF(ISNUMBER(FIND("SU",'Základní údaje a obsah spisu'!$B$1)),D338,IF(ISNUMBER(FIND("SM",'Základní údaje a obsah spisu'!$B$1)),E338,IF(ISNUMBER(FIND("ZP",'Základní údaje a obsah spisu'!$B$1)),F338,IF(ISNUMBER(FIND("ST",'Základní údaje a obsah spisu'!$B$1)),G338,IF(ISNUMBER(FIND("RI",'Základní údaje a obsah spisu'!$B$1)),H338,I338)))))))</f>
        <v>0</v>
      </c>
    </row>
    <row r="339" spans="1:1" x14ac:dyDescent="0.25">
      <c r="A339">
        <f>IF(ISNUMBER(FIND("KI",'Základní údaje a obsah spisu'!$B$1)),B339,IF(ISNUMBER(FIND("PS",'Základní údaje a obsah spisu'!$B$1)),C339,IF(ISNUMBER(FIND("SU",'Základní údaje a obsah spisu'!$B$1)),D339,IF(ISNUMBER(FIND("SM",'Základní údaje a obsah spisu'!$B$1)),E339,IF(ISNUMBER(FIND("ZP",'Základní údaje a obsah spisu'!$B$1)),F339,IF(ISNUMBER(FIND("ST",'Základní údaje a obsah spisu'!$B$1)),G339,IF(ISNUMBER(FIND("RI",'Základní údaje a obsah spisu'!$B$1)),H339,I339)))))))</f>
        <v>0</v>
      </c>
    </row>
    <row r="340" spans="1:1" x14ac:dyDescent="0.25">
      <c r="A340">
        <f>IF(ISNUMBER(FIND("KI",'Základní údaje a obsah spisu'!$B$1)),B340,IF(ISNUMBER(FIND("PS",'Základní údaje a obsah spisu'!$B$1)),C340,IF(ISNUMBER(FIND("SU",'Základní údaje a obsah spisu'!$B$1)),D340,IF(ISNUMBER(FIND("SM",'Základní údaje a obsah spisu'!$B$1)),E340,IF(ISNUMBER(FIND("ZP",'Základní údaje a obsah spisu'!$B$1)),F340,IF(ISNUMBER(FIND("ST",'Základní údaje a obsah spisu'!$B$1)),G340,IF(ISNUMBER(FIND("RI",'Základní údaje a obsah spisu'!$B$1)),H340,I340)))))))</f>
        <v>0</v>
      </c>
    </row>
    <row r="341" spans="1:1" x14ac:dyDescent="0.25">
      <c r="A341">
        <f>IF(ISNUMBER(FIND("KI",'Základní údaje a obsah spisu'!$B$1)),B341,IF(ISNUMBER(FIND("PS",'Základní údaje a obsah spisu'!$B$1)),C341,IF(ISNUMBER(FIND("SU",'Základní údaje a obsah spisu'!$B$1)),D341,IF(ISNUMBER(FIND("SM",'Základní údaje a obsah spisu'!$B$1)),E341,IF(ISNUMBER(FIND("ZP",'Základní údaje a obsah spisu'!$B$1)),F341,IF(ISNUMBER(FIND("ST",'Základní údaje a obsah spisu'!$B$1)),G341,IF(ISNUMBER(FIND("RI",'Základní údaje a obsah spisu'!$B$1)),H341,I341)))))))</f>
        <v>0</v>
      </c>
    </row>
    <row r="342" spans="1:1" x14ac:dyDescent="0.25">
      <c r="A342">
        <f>IF(ISNUMBER(FIND("KI",'Základní údaje a obsah spisu'!$B$1)),B342,IF(ISNUMBER(FIND("PS",'Základní údaje a obsah spisu'!$B$1)),C342,IF(ISNUMBER(FIND("SU",'Základní údaje a obsah spisu'!$B$1)),D342,IF(ISNUMBER(FIND("SM",'Základní údaje a obsah spisu'!$B$1)),E342,IF(ISNUMBER(FIND("ZP",'Základní údaje a obsah spisu'!$B$1)),F342,IF(ISNUMBER(FIND("ST",'Základní údaje a obsah spisu'!$B$1)),G342,IF(ISNUMBER(FIND("RI",'Základní údaje a obsah spisu'!$B$1)),H342,I342)))))))</f>
        <v>0</v>
      </c>
    </row>
    <row r="343" spans="1:1" x14ac:dyDescent="0.25">
      <c r="A343">
        <f>IF(ISNUMBER(FIND("KI",'Základní údaje a obsah spisu'!$B$1)),B343,IF(ISNUMBER(FIND("PS",'Základní údaje a obsah spisu'!$B$1)),C343,IF(ISNUMBER(FIND("SU",'Základní údaje a obsah spisu'!$B$1)),D343,IF(ISNUMBER(FIND("SM",'Základní údaje a obsah spisu'!$B$1)),E343,IF(ISNUMBER(FIND("ZP",'Základní údaje a obsah spisu'!$B$1)),F343,IF(ISNUMBER(FIND("ST",'Základní údaje a obsah spisu'!$B$1)),G343,IF(ISNUMBER(FIND("RI",'Základní údaje a obsah spisu'!$B$1)),H343,I343)))))))</f>
        <v>0</v>
      </c>
    </row>
    <row r="344" spans="1:1" x14ac:dyDescent="0.25">
      <c r="A344">
        <f>IF(ISNUMBER(FIND("KI",'Základní údaje a obsah spisu'!$B$1)),B344,IF(ISNUMBER(FIND("PS",'Základní údaje a obsah spisu'!$B$1)),C344,IF(ISNUMBER(FIND("SU",'Základní údaje a obsah spisu'!$B$1)),D344,IF(ISNUMBER(FIND("SM",'Základní údaje a obsah spisu'!$B$1)),E344,IF(ISNUMBER(FIND("ZP",'Základní údaje a obsah spisu'!$B$1)),F344,IF(ISNUMBER(FIND("ST",'Základní údaje a obsah spisu'!$B$1)),G344,IF(ISNUMBER(FIND("RI",'Základní údaje a obsah spisu'!$B$1)),H344,I344)))))))</f>
        <v>0</v>
      </c>
    </row>
    <row r="345" spans="1:1" x14ac:dyDescent="0.25">
      <c r="A345">
        <f>IF(ISNUMBER(FIND("KI",'Základní údaje a obsah spisu'!$B$1)),B345,IF(ISNUMBER(FIND("PS",'Základní údaje a obsah spisu'!$B$1)),C345,IF(ISNUMBER(FIND("SU",'Základní údaje a obsah spisu'!$B$1)),D345,IF(ISNUMBER(FIND("SM",'Základní údaje a obsah spisu'!$B$1)),E345,IF(ISNUMBER(FIND("ZP",'Základní údaje a obsah spisu'!$B$1)),F345,IF(ISNUMBER(FIND("ST",'Základní údaje a obsah spisu'!$B$1)),G345,IF(ISNUMBER(FIND("RI",'Základní údaje a obsah spisu'!$B$1)),H345,I345)))))))</f>
        <v>0</v>
      </c>
    </row>
    <row r="346" spans="1:1" x14ac:dyDescent="0.25">
      <c r="A346">
        <f>IF(ISNUMBER(FIND("KI",'Základní údaje a obsah spisu'!$B$1)),B346,IF(ISNUMBER(FIND("PS",'Základní údaje a obsah spisu'!$B$1)),C346,IF(ISNUMBER(FIND("SU",'Základní údaje a obsah spisu'!$B$1)),D346,IF(ISNUMBER(FIND("SM",'Základní údaje a obsah spisu'!$B$1)),E346,IF(ISNUMBER(FIND("ZP",'Základní údaje a obsah spisu'!$B$1)),F346,IF(ISNUMBER(FIND("ST",'Základní údaje a obsah spisu'!$B$1)),G346,IF(ISNUMBER(FIND("RI",'Základní údaje a obsah spisu'!$B$1)),H346,I346)))))))</f>
        <v>0</v>
      </c>
    </row>
    <row r="347" spans="1:1" x14ac:dyDescent="0.25">
      <c r="A347">
        <f>IF(ISNUMBER(FIND("KI",'Základní údaje a obsah spisu'!$B$1)),B347,IF(ISNUMBER(FIND("PS",'Základní údaje a obsah spisu'!$B$1)),C347,IF(ISNUMBER(FIND("SU",'Základní údaje a obsah spisu'!$B$1)),D347,IF(ISNUMBER(FIND("SM",'Základní údaje a obsah spisu'!$B$1)),E347,IF(ISNUMBER(FIND("ZP",'Základní údaje a obsah spisu'!$B$1)),F347,IF(ISNUMBER(FIND("ST",'Základní údaje a obsah spisu'!$B$1)),G347,IF(ISNUMBER(FIND("RI",'Základní údaje a obsah spisu'!$B$1)),H347,I347)))))))</f>
        <v>0</v>
      </c>
    </row>
    <row r="348" spans="1:1" x14ac:dyDescent="0.25">
      <c r="A348">
        <f>IF(ISNUMBER(FIND("KI",'Základní údaje a obsah spisu'!$B$1)),B348,IF(ISNUMBER(FIND("PS",'Základní údaje a obsah spisu'!$B$1)),C348,IF(ISNUMBER(FIND("SU",'Základní údaje a obsah spisu'!$B$1)),D348,IF(ISNUMBER(FIND("SM",'Základní údaje a obsah spisu'!$B$1)),E348,IF(ISNUMBER(FIND("ZP",'Základní údaje a obsah spisu'!$B$1)),F348,IF(ISNUMBER(FIND("ST",'Základní údaje a obsah spisu'!$B$1)),G348,IF(ISNUMBER(FIND("RI",'Základní údaje a obsah spisu'!$B$1)),H348,I348)))))))</f>
        <v>0</v>
      </c>
    </row>
    <row r="349" spans="1:1" x14ac:dyDescent="0.25">
      <c r="A349">
        <f>IF(ISNUMBER(FIND("KI",'Základní údaje a obsah spisu'!$B$1)),B349,IF(ISNUMBER(FIND("PS",'Základní údaje a obsah spisu'!$B$1)),C349,IF(ISNUMBER(FIND("SU",'Základní údaje a obsah spisu'!$B$1)),D349,IF(ISNUMBER(FIND("SM",'Základní údaje a obsah spisu'!$B$1)),E349,IF(ISNUMBER(FIND("ZP",'Základní údaje a obsah spisu'!$B$1)),F349,IF(ISNUMBER(FIND("ST",'Základní údaje a obsah spisu'!$B$1)),G349,IF(ISNUMBER(FIND("RI",'Základní údaje a obsah spisu'!$B$1)),H349,I349)))))))</f>
        <v>0</v>
      </c>
    </row>
    <row r="350" spans="1:1" x14ac:dyDescent="0.25">
      <c r="A350">
        <f>IF(ISNUMBER(FIND("KI",'Základní údaje a obsah spisu'!$B$1)),B350,IF(ISNUMBER(FIND("PS",'Základní údaje a obsah spisu'!$B$1)),C350,IF(ISNUMBER(FIND("SU",'Základní údaje a obsah spisu'!$B$1)),D350,IF(ISNUMBER(FIND("SM",'Základní údaje a obsah spisu'!$B$1)),E350,IF(ISNUMBER(FIND("ZP",'Základní údaje a obsah spisu'!$B$1)),F350,IF(ISNUMBER(FIND("ST",'Základní údaje a obsah spisu'!$B$1)),G350,IF(ISNUMBER(FIND("RI",'Základní údaje a obsah spisu'!$B$1)),H350,I350)))))))</f>
        <v>0</v>
      </c>
    </row>
    <row r="351" spans="1:1" x14ac:dyDescent="0.25">
      <c r="A351">
        <f>IF(ISNUMBER(FIND("KI",'Základní údaje a obsah spisu'!$B$1)),B351,IF(ISNUMBER(FIND("PS",'Základní údaje a obsah spisu'!$B$1)),C351,IF(ISNUMBER(FIND("SU",'Základní údaje a obsah spisu'!$B$1)),D351,IF(ISNUMBER(FIND("SM",'Základní údaje a obsah spisu'!$B$1)),E351,IF(ISNUMBER(FIND("ZP",'Základní údaje a obsah spisu'!$B$1)),F351,IF(ISNUMBER(FIND("ST",'Základní údaje a obsah spisu'!$B$1)),G351,IF(ISNUMBER(FIND("RI",'Základní údaje a obsah spisu'!$B$1)),H351,I351)))))))</f>
        <v>0</v>
      </c>
    </row>
    <row r="352" spans="1:1" x14ac:dyDescent="0.25">
      <c r="A352">
        <f>IF(ISNUMBER(FIND("KI",'Základní údaje a obsah spisu'!$B$1)),B352,IF(ISNUMBER(FIND("PS",'Základní údaje a obsah spisu'!$B$1)),C352,IF(ISNUMBER(FIND("SU",'Základní údaje a obsah spisu'!$B$1)),D352,IF(ISNUMBER(FIND("SM",'Základní údaje a obsah spisu'!$B$1)),E352,IF(ISNUMBER(FIND("ZP",'Základní údaje a obsah spisu'!$B$1)),F352,IF(ISNUMBER(FIND("ST",'Základní údaje a obsah spisu'!$B$1)),G352,IF(ISNUMBER(FIND("RI",'Základní údaje a obsah spisu'!$B$1)),H352,I352)))))))</f>
        <v>0</v>
      </c>
    </row>
    <row r="353" spans="1:1" x14ac:dyDescent="0.25">
      <c r="A353">
        <f>IF(ISNUMBER(FIND("KI",'Základní údaje a obsah spisu'!$B$1)),B353,IF(ISNUMBER(FIND("PS",'Základní údaje a obsah spisu'!$B$1)),C353,IF(ISNUMBER(FIND("SU",'Základní údaje a obsah spisu'!$B$1)),D353,IF(ISNUMBER(FIND("SM",'Základní údaje a obsah spisu'!$B$1)),E353,IF(ISNUMBER(FIND("ZP",'Základní údaje a obsah spisu'!$B$1)),F353,IF(ISNUMBER(FIND("ST",'Základní údaje a obsah spisu'!$B$1)),G353,IF(ISNUMBER(FIND("RI",'Základní údaje a obsah spisu'!$B$1)),H353,I353)))))))</f>
        <v>0</v>
      </c>
    </row>
    <row r="354" spans="1:1" x14ac:dyDescent="0.25">
      <c r="A354">
        <f>IF(ISNUMBER(FIND("KI",'Základní údaje a obsah spisu'!$B$1)),B354,IF(ISNUMBER(FIND("PS",'Základní údaje a obsah spisu'!$B$1)),C354,IF(ISNUMBER(FIND("SU",'Základní údaje a obsah spisu'!$B$1)),D354,IF(ISNUMBER(FIND("SM",'Základní údaje a obsah spisu'!$B$1)),E354,IF(ISNUMBER(FIND("ZP",'Základní údaje a obsah spisu'!$B$1)),F354,IF(ISNUMBER(FIND("ST",'Základní údaje a obsah spisu'!$B$1)),G354,IF(ISNUMBER(FIND("RI",'Základní údaje a obsah spisu'!$B$1)),H354,I354)))))))</f>
        <v>0</v>
      </c>
    </row>
    <row r="355" spans="1:1" x14ac:dyDescent="0.25">
      <c r="A355">
        <f>IF(ISNUMBER(FIND("KI",'Základní údaje a obsah spisu'!$B$1)),B355,IF(ISNUMBER(FIND("PS",'Základní údaje a obsah spisu'!$B$1)),C355,IF(ISNUMBER(FIND("SU",'Základní údaje a obsah spisu'!$B$1)),D355,IF(ISNUMBER(FIND("SM",'Základní údaje a obsah spisu'!$B$1)),E355,IF(ISNUMBER(FIND("ZP",'Základní údaje a obsah spisu'!$B$1)),F355,IF(ISNUMBER(FIND("ST",'Základní údaje a obsah spisu'!$B$1)),G355,IF(ISNUMBER(FIND("RI",'Základní údaje a obsah spisu'!$B$1)),H355,I355)))))))</f>
        <v>0</v>
      </c>
    </row>
    <row r="356" spans="1:1" x14ac:dyDescent="0.25">
      <c r="A356">
        <f>IF(ISNUMBER(FIND("KI",'Základní údaje a obsah spisu'!$B$1)),B356,IF(ISNUMBER(FIND("PS",'Základní údaje a obsah spisu'!$B$1)),C356,IF(ISNUMBER(FIND("SU",'Základní údaje a obsah spisu'!$B$1)),D356,IF(ISNUMBER(FIND("SM",'Základní údaje a obsah spisu'!$B$1)),E356,IF(ISNUMBER(FIND("ZP",'Základní údaje a obsah spisu'!$B$1)),F356,IF(ISNUMBER(FIND("ST",'Základní údaje a obsah spisu'!$B$1)),G356,IF(ISNUMBER(FIND("RI",'Základní údaje a obsah spisu'!$B$1)),H356,I356)))))))</f>
        <v>0</v>
      </c>
    </row>
    <row r="357" spans="1:1" x14ac:dyDescent="0.25">
      <c r="A357">
        <f>IF(ISNUMBER(FIND("KI",'Základní údaje a obsah spisu'!$B$1)),B357,IF(ISNUMBER(FIND("PS",'Základní údaje a obsah spisu'!$B$1)),C357,IF(ISNUMBER(FIND("SU",'Základní údaje a obsah spisu'!$B$1)),D357,IF(ISNUMBER(FIND("SM",'Základní údaje a obsah spisu'!$B$1)),E357,IF(ISNUMBER(FIND("ZP",'Základní údaje a obsah spisu'!$B$1)),F357,IF(ISNUMBER(FIND("ST",'Základní údaje a obsah spisu'!$B$1)),G357,IF(ISNUMBER(FIND("RI",'Základní údaje a obsah spisu'!$B$1)),H357,I357)))))))</f>
        <v>0</v>
      </c>
    </row>
    <row r="358" spans="1:1" x14ac:dyDescent="0.25">
      <c r="A358">
        <f>IF(ISNUMBER(FIND("KI",'Základní údaje a obsah spisu'!$B$1)),B358,IF(ISNUMBER(FIND("PS",'Základní údaje a obsah spisu'!$B$1)),C358,IF(ISNUMBER(FIND("SU",'Základní údaje a obsah spisu'!$B$1)),D358,IF(ISNUMBER(FIND("SM",'Základní údaje a obsah spisu'!$B$1)),E358,IF(ISNUMBER(FIND("ZP",'Základní údaje a obsah spisu'!$B$1)),F358,IF(ISNUMBER(FIND("ST",'Základní údaje a obsah spisu'!$B$1)),G358,IF(ISNUMBER(FIND("RI",'Základní údaje a obsah spisu'!$B$1)),H358,I358)))))))</f>
        <v>0</v>
      </c>
    </row>
    <row r="359" spans="1:1" x14ac:dyDescent="0.25">
      <c r="A359">
        <f>IF(ISNUMBER(FIND("KI",'Základní údaje a obsah spisu'!$B$1)),B359,IF(ISNUMBER(FIND("PS",'Základní údaje a obsah spisu'!$B$1)),C359,IF(ISNUMBER(FIND("SU",'Základní údaje a obsah spisu'!$B$1)),D359,IF(ISNUMBER(FIND("SM",'Základní údaje a obsah spisu'!$B$1)),E359,IF(ISNUMBER(FIND("ZP",'Základní údaje a obsah spisu'!$B$1)),F359,IF(ISNUMBER(FIND("ST",'Základní údaje a obsah spisu'!$B$1)),G359,IF(ISNUMBER(FIND("RI",'Základní údaje a obsah spisu'!$B$1)),H359,I359)))))))</f>
        <v>0</v>
      </c>
    </row>
    <row r="360" spans="1:1" x14ac:dyDescent="0.25">
      <c r="A360">
        <f>IF(ISNUMBER(FIND("KI",'Základní údaje a obsah spisu'!$B$1)),B360,IF(ISNUMBER(FIND("PS",'Základní údaje a obsah spisu'!$B$1)),C360,IF(ISNUMBER(FIND("SU",'Základní údaje a obsah spisu'!$B$1)),D360,IF(ISNUMBER(FIND("SM",'Základní údaje a obsah spisu'!$B$1)),E360,IF(ISNUMBER(FIND("ZP",'Základní údaje a obsah spisu'!$B$1)),F360,IF(ISNUMBER(FIND("ST",'Základní údaje a obsah spisu'!$B$1)),G360,IF(ISNUMBER(FIND("RI",'Základní údaje a obsah spisu'!$B$1)),H360,I360)))))))</f>
        <v>0</v>
      </c>
    </row>
    <row r="361" spans="1:1" x14ac:dyDescent="0.25">
      <c r="A361">
        <f>IF(ISNUMBER(FIND("KI",'Základní údaje a obsah spisu'!$B$1)),B361,IF(ISNUMBER(FIND("PS",'Základní údaje a obsah spisu'!$B$1)),C361,IF(ISNUMBER(FIND("SU",'Základní údaje a obsah spisu'!$B$1)),D361,IF(ISNUMBER(FIND("SM",'Základní údaje a obsah spisu'!$B$1)),E361,IF(ISNUMBER(FIND("ZP",'Základní údaje a obsah spisu'!$B$1)),F361,IF(ISNUMBER(FIND("ST",'Základní údaje a obsah spisu'!$B$1)),G361,IF(ISNUMBER(FIND("RI",'Základní údaje a obsah spisu'!$B$1)),H361,I361)))))))</f>
        <v>0</v>
      </c>
    </row>
    <row r="362" spans="1:1" x14ac:dyDescent="0.25">
      <c r="A362">
        <f>IF(ISNUMBER(FIND("KI",'Základní údaje a obsah spisu'!$B$1)),B362,IF(ISNUMBER(FIND("PS",'Základní údaje a obsah spisu'!$B$1)),C362,IF(ISNUMBER(FIND("SU",'Základní údaje a obsah spisu'!$B$1)),D362,IF(ISNUMBER(FIND("SM",'Základní údaje a obsah spisu'!$B$1)),E362,IF(ISNUMBER(FIND("ZP",'Základní údaje a obsah spisu'!$B$1)),F362,IF(ISNUMBER(FIND("ST",'Základní údaje a obsah spisu'!$B$1)),G362,IF(ISNUMBER(FIND("RI",'Základní údaje a obsah spisu'!$B$1)),H362,I362)))))))</f>
        <v>0</v>
      </c>
    </row>
    <row r="363" spans="1:1" x14ac:dyDescent="0.25">
      <c r="A363">
        <f>IF(ISNUMBER(FIND("KI",'Základní údaje a obsah spisu'!$B$1)),B363,IF(ISNUMBER(FIND("PS",'Základní údaje a obsah spisu'!$B$1)),C363,IF(ISNUMBER(FIND("SU",'Základní údaje a obsah spisu'!$B$1)),D363,IF(ISNUMBER(FIND("SM",'Základní údaje a obsah spisu'!$B$1)),E363,IF(ISNUMBER(FIND("ZP",'Základní údaje a obsah spisu'!$B$1)),F363,IF(ISNUMBER(FIND("ST",'Základní údaje a obsah spisu'!$B$1)),G363,IF(ISNUMBER(FIND("RI",'Základní údaje a obsah spisu'!$B$1)),H363,I363)))))))</f>
        <v>0</v>
      </c>
    </row>
    <row r="364" spans="1:1" x14ac:dyDescent="0.25">
      <c r="A364">
        <f>IF(ISNUMBER(FIND("KI",'Základní údaje a obsah spisu'!$B$1)),B364,IF(ISNUMBER(FIND("PS",'Základní údaje a obsah spisu'!$B$1)),C364,IF(ISNUMBER(FIND("SU",'Základní údaje a obsah spisu'!$B$1)),D364,IF(ISNUMBER(FIND("SM",'Základní údaje a obsah spisu'!$B$1)),E364,IF(ISNUMBER(FIND("ZP",'Základní údaje a obsah spisu'!$B$1)),F364,IF(ISNUMBER(FIND("ST",'Základní údaje a obsah spisu'!$B$1)),G364,IF(ISNUMBER(FIND("RI",'Základní údaje a obsah spisu'!$B$1)),H364,I364)))))))</f>
        <v>0</v>
      </c>
    </row>
    <row r="365" spans="1:1" x14ac:dyDescent="0.25">
      <c r="A365">
        <f>IF(ISNUMBER(FIND("KI",'Základní údaje a obsah spisu'!$B$1)),B365,IF(ISNUMBER(FIND("PS",'Základní údaje a obsah spisu'!$B$1)),C365,IF(ISNUMBER(FIND("SU",'Základní údaje a obsah spisu'!$B$1)),D365,IF(ISNUMBER(FIND("SM",'Základní údaje a obsah spisu'!$B$1)),E365,IF(ISNUMBER(FIND("ZP",'Základní údaje a obsah spisu'!$B$1)),F365,IF(ISNUMBER(FIND("ST",'Základní údaje a obsah spisu'!$B$1)),G365,IF(ISNUMBER(FIND("RI",'Základní údaje a obsah spisu'!$B$1)),H365,I365)))))))</f>
        <v>0</v>
      </c>
    </row>
    <row r="366" spans="1:1" x14ac:dyDescent="0.25">
      <c r="A366">
        <f>IF(ISNUMBER(FIND("KI",'Základní údaje a obsah spisu'!$B$1)),B366,IF(ISNUMBER(FIND("PS",'Základní údaje a obsah spisu'!$B$1)),C366,IF(ISNUMBER(FIND("SU",'Základní údaje a obsah spisu'!$B$1)),D366,IF(ISNUMBER(FIND("SM",'Základní údaje a obsah spisu'!$B$1)),E366,IF(ISNUMBER(FIND("ZP",'Základní údaje a obsah spisu'!$B$1)),F366,IF(ISNUMBER(FIND("ST",'Základní údaje a obsah spisu'!$B$1)),G366,IF(ISNUMBER(FIND("RI",'Základní údaje a obsah spisu'!$B$1)),H366,I366)))))))</f>
        <v>0</v>
      </c>
    </row>
    <row r="367" spans="1:1" x14ac:dyDescent="0.25">
      <c r="A367">
        <f>IF(ISNUMBER(FIND("KI",'Základní údaje a obsah spisu'!$B$1)),B367,IF(ISNUMBER(FIND("PS",'Základní údaje a obsah spisu'!$B$1)),C367,IF(ISNUMBER(FIND("SU",'Základní údaje a obsah spisu'!$B$1)),D367,IF(ISNUMBER(FIND("SM",'Základní údaje a obsah spisu'!$B$1)),E367,IF(ISNUMBER(FIND("ZP",'Základní údaje a obsah spisu'!$B$1)),F367,IF(ISNUMBER(FIND("ST",'Základní údaje a obsah spisu'!$B$1)),G367,IF(ISNUMBER(FIND("RI",'Základní údaje a obsah spisu'!$B$1)),H367,I367)))))))</f>
        <v>0</v>
      </c>
    </row>
    <row r="368" spans="1:1" x14ac:dyDescent="0.25">
      <c r="A368">
        <f>IF(ISNUMBER(FIND("KI",'Základní údaje a obsah spisu'!$B$1)),B368,IF(ISNUMBER(FIND("PS",'Základní údaje a obsah spisu'!$B$1)),C368,IF(ISNUMBER(FIND("SU",'Základní údaje a obsah spisu'!$B$1)),D368,IF(ISNUMBER(FIND("SM",'Základní údaje a obsah spisu'!$B$1)),E368,IF(ISNUMBER(FIND("ZP",'Základní údaje a obsah spisu'!$B$1)),F368,IF(ISNUMBER(FIND("ST",'Základní údaje a obsah spisu'!$B$1)),G368,IF(ISNUMBER(FIND("RI",'Základní údaje a obsah spisu'!$B$1)),H368,I368)))))))</f>
        <v>0</v>
      </c>
    </row>
    <row r="369" spans="1:1" x14ac:dyDescent="0.25">
      <c r="A369">
        <f>IF(ISNUMBER(FIND("KI",'Základní údaje a obsah spisu'!$B$1)),B369,IF(ISNUMBER(FIND("PS",'Základní údaje a obsah spisu'!$B$1)),C369,IF(ISNUMBER(FIND("SU",'Základní údaje a obsah spisu'!$B$1)),D369,IF(ISNUMBER(FIND("SM",'Základní údaje a obsah spisu'!$B$1)),E369,IF(ISNUMBER(FIND("ZP",'Základní údaje a obsah spisu'!$B$1)),F369,IF(ISNUMBER(FIND("ST",'Základní údaje a obsah spisu'!$B$1)),G369,IF(ISNUMBER(FIND("RI",'Základní údaje a obsah spisu'!$B$1)),H369,I369)))))))</f>
        <v>0</v>
      </c>
    </row>
    <row r="370" spans="1:1" x14ac:dyDescent="0.25">
      <c r="A370">
        <f>IF(ISNUMBER(FIND("KI",'Základní údaje a obsah spisu'!$B$1)),B370,IF(ISNUMBER(FIND("PS",'Základní údaje a obsah spisu'!$B$1)),C370,IF(ISNUMBER(FIND("SU",'Základní údaje a obsah spisu'!$B$1)),D370,IF(ISNUMBER(FIND("SM",'Základní údaje a obsah spisu'!$B$1)),E370,IF(ISNUMBER(FIND("ZP",'Základní údaje a obsah spisu'!$B$1)),F370,IF(ISNUMBER(FIND("ST",'Základní údaje a obsah spisu'!$B$1)),G370,IF(ISNUMBER(FIND("RI",'Základní údaje a obsah spisu'!$B$1)),H370,I370)))))))</f>
        <v>0</v>
      </c>
    </row>
    <row r="371" spans="1:1" x14ac:dyDescent="0.25">
      <c r="A371">
        <f>IF(ISNUMBER(FIND("KI",'Základní údaje a obsah spisu'!$B$1)),B371,IF(ISNUMBER(FIND("PS",'Základní údaje a obsah spisu'!$B$1)),C371,IF(ISNUMBER(FIND("SU",'Základní údaje a obsah spisu'!$B$1)),D371,IF(ISNUMBER(FIND("SM",'Základní údaje a obsah spisu'!$B$1)),E371,IF(ISNUMBER(FIND("ZP",'Základní údaje a obsah spisu'!$B$1)),F371,IF(ISNUMBER(FIND("ST",'Základní údaje a obsah spisu'!$B$1)),G371,IF(ISNUMBER(FIND("RI",'Základní údaje a obsah spisu'!$B$1)),H371,I371)))))))</f>
        <v>0</v>
      </c>
    </row>
    <row r="372" spans="1:1" x14ac:dyDescent="0.25">
      <c r="A372">
        <f>IF(ISNUMBER(FIND("KI",'Základní údaje a obsah spisu'!$B$1)),B372,IF(ISNUMBER(FIND("PS",'Základní údaje a obsah spisu'!$B$1)),C372,IF(ISNUMBER(FIND("SU",'Základní údaje a obsah spisu'!$B$1)),D372,IF(ISNUMBER(FIND("SM",'Základní údaje a obsah spisu'!$B$1)),E372,IF(ISNUMBER(FIND("ZP",'Základní údaje a obsah spisu'!$B$1)),F372,IF(ISNUMBER(FIND("ST",'Základní údaje a obsah spisu'!$B$1)),G372,IF(ISNUMBER(FIND("RI",'Základní údaje a obsah spisu'!$B$1)),H372,I372)))))))</f>
        <v>0</v>
      </c>
    </row>
    <row r="373" spans="1:1" x14ac:dyDescent="0.25">
      <c r="A373">
        <f>IF(ISNUMBER(FIND("KI",'Základní údaje a obsah spisu'!$B$1)),B373,IF(ISNUMBER(FIND("PS",'Základní údaje a obsah spisu'!$B$1)),C373,IF(ISNUMBER(FIND("SU",'Základní údaje a obsah spisu'!$B$1)),D373,IF(ISNUMBER(FIND("SM",'Základní údaje a obsah spisu'!$B$1)),E373,IF(ISNUMBER(FIND("ZP",'Základní údaje a obsah spisu'!$B$1)),F373,IF(ISNUMBER(FIND("ST",'Základní údaje a obsah spisu'!$B$1)),G373,IF(ISNUMBER(FIND("RI",'Základní údaje a obsah spisu'!$B$1)),H373,I373)))))))</f>
        <v>0</v>
      </c>
    </row>
    <row r="374" spans="1:1" x14ac:dyDescent="0.25">
      <c r="A374">
        <f>IF(ISNUMBER(FIND("KI",'Základní údaje a obsah spisu'!$B$1)),B374,IF(ISNUMBER(FIND("PS",'Základní údaje a obsah spisu'!$B$1)),C374,IF(ISNUMBER(FIND("SU",'Základní údaje a obsah spisu'!$B$1)),D374,IF(ISNUMBER(FIND("SM",'Základní údaje a obsah spisu'!$B$1)),E374,IF(ISNUMBER(FIND("ZP",'Základní údaje a obsah spisu'!$B$1)),F374,IF(ISNUMBER(FIND("ST",'Základní údaje a obsah spisu'!$B$1)),G374,IF(ISNUMBER(FIND("RI",'Základní údaje a obsah spisu'!$B$1)),H374,I374)))))))</f>
        <v>0</v>
      </c>
    </row>
    <row r="375" spans="1:1" x14ac:dyDescent="0.25">
      <c r="A375">
        <f>IF(ISNUMBER(FIND("KI",'Základní údaje a obsah spisu'!$B$1)),B375,IF(ISNUMBER(FIND("PS",'Základní údaje a obsah spisu'!$B$1)),C375,IF(ISNUMBER(FIND("SU",'Základní údaje a obsah spisu'!$B$1)),D375,IF(ISNUMBER(FIND("SM",'Základní údaje a obsah spisu'!$B$1)),E375,IF(ISNUMBER(FIND("ZP",'Základní údaje a obsah spisu'!$B$1)),F375,IF(ISNUMBER(FIND("ST",'Základní údaje a obsah spisu'!$B$1)),G375,IF(ISNUMBER(FIND("RI",'Základní údaje a obsah spisu'!$B$1)),H375,I375)))))))</f>
        <v>0</v>
      </c>
    </row>
    <row r="376" spans="1:1" x14ac:dyDescent="0.25">
      <c r="A376">
        <f>IF(ISNUMBER(FIND("KI",'Základní údaje a obsah spisu'!$B$1)),B376,IF(ISNUMBER(FIND("PS",'Základní údaje a obsah spisu'!$B$1)),C376,IF(ISNUMBER(FIND("SU",'Základní údaje a obsah spisu'!$B$1)),D376,IF(ISNUMBER(FIND("SM",'Základní údaje a obsah spisu'!$B$1)),E376,IF(ISNUMBER(FIND("ZP",'Základní údaje a obsah spisu'!$B$1)),F376,IF(ISNUMBER(FIND("ST",'Základní údaje a obsah spisu'!$B$1)),G376,IF(ISNUMBER(FIND("RI",'Základní údaje a obsah spisu'!$B$1)),H376,I376)))))))</f>
        <v>0</v>
      </c>
    </row>
    <row r="377" spans="1:1" x14ac:dyDescent="0.25">
      <c r="A377">
        <f>IF(ISNUMBER(FIND("KI",'Základní údaje a obsah spisu'!$B$1)),B377,IF(ISNUMBER(FIND("PS",'Základní údaje a obsah spisu'!$B$1)),C377,IF(ISNUMBER(FIND("SU",'Základní údaje a obsah spisu'!$B$1)),D377,IF(ISNUMBER(FIND("SM",'Základní údaje a obsah spisu'!$B$1)),E377,IF(ISNUMBER(FIND("ZP",'Základní údaje a obsah spisu'!$B$1)),F377,IF(ISNUMBER(FIND("ST",'Základní údaje a obsah spisu'!$B$1)),G377,IF(ISNUMBER(FIND("RI",'Základní údaje a obsah spisu'!$B$1)),H377,I377)))))))</f>
        <v>0</v>
      </c>
    </row>
    <row r="378" spans="1:1" x14ac:dyDescent="0.25">
      <c r="A378">
        <f>IF(ISNUMBER(FIND("KI",'Základní údaje a obsah spisu'!$B$1)),B378,IF(ISNUMBER(FIND("PS",'Základní údaje a obsah spisu'!$B$1)),C378,IF(ISNUMBER(FIND("SU",'Základní údaje a obsah spisu'!$B$1)),D378,IF(ISNUMBER(FIND("SM",'Základní údaje a obsah spisu'!$B$1)),E378,IF(ISNUMBER(FIND("ZP",'Základní údaje a obsah spisu'!$B$1)),F378,IF(ISNUMBER(FIND("ST",'Základní údaje a obsah spisu'!$B$1)),G378,IF(ISNUMBER(FIND("RI",'Základní údaje a obsah spisu'!$B$1)),H378,I378)))))))</f>
        <v>0</v>
      </c>
    </row>
    <row r="379" spans="1:1" x14ac:dyDescent="0.25">
      <c r="A379">
        <f>IF(ISNUMBER(FIND("KI",'Základní údaje a obsah spisu'!$B$1)),B379,IF(ISNUMBER(FIND("PS",'Základní údaje a obsah spisu'!$B$1)),C379,IF(ISNUMBER(FIND("SU",'Základní údaje a obsah spisu'!$B$1)),D379,IF(ISNUMBER(FIND("SM",'Základní údaje a obsah spisu'!$B$1)),E379,IF(ISNUMBER(FIND("ZP",'Základní údaje a obsah spisu'!$B$1)),F379,IF(ISNUMBER(FIND("ST",'Základní údaje a obsah spisu'!$B$1)),G379,IF(ISNUMBER(FIND("RI",'Základní údaje a obsah spisu'!$B$1)),H379,I379)))))))</f>
        <v>0</v>
      </c>
    </row>
    <row r="380" spans="1:1" x14ac:dyDescent="0.25">
      <c r="A380">
        <f>IF(ISNUMBER(FIND("KI",'Základní údaje a obsah spisu'!$B$1)),B380,IF(ISNUMBER(FIND("PS",'Základní údaje a obsah spisu'!$B$1)),C380,IF(ISNUMBER(FIND("SU",'Základní údaje a obsah spisu'!$B$1)),D380,IF(ISNUMBER(FIND("SM",'Základní údaje a obsah spisu'!$B$1)),E380,IF(ISNUMBER(FIND("ZP",'Základní údaje a obsah spisu'!$B$1)),F380,IF(ISNUMBER(FIND("ST",'Základní údaje a obsah spisu'!$B$1)),G380,IF(ISNUMBER(FIND("RI",'Základní údaje a obsah spisu'!$B$1)),H380,I380)))))))</f>
        <v>0</v>
      </c>
    </row>
    <row r="381" spans="1:1" x14ac:dyDescent="0.25">
      <c r="A381">
        <f>IF(ISNUMBER(FIND("KI",'Základní údaje a obsah spisu'!$B$1)),B381,IF(ISNUMBER(FIND("PS",'Základní údaje a obsah spisu'!$B$1)),C381,IF(ISNUMBER(FIND("SU",'Základní údaje a obsah spisu'!$B$1)),D381,IF(ISNUMBER(FIND("SM",'Základní údaje a obsah spisu'!$B$1)),E381,IF(ISNUMBER(FIND("ZP",'Základní údaje a obsah spisu'!$B$1)),F381,IF(ISNUMBER(FIND("ST",'Základní údaje a obsah spisu'!$B$1)),G381,IF(ISNUMBER(FIND("RI",'Základní údaje a obsah spisu'!$B$1)),H381,I381)))))))</f>
        <v>0</v>
      </c>
    </row>
    <row r="382" spans="1:1" x14ac:dyDescent="0.25">
      <c r="A382">
        <f>IF(ISNUMBER(FIND("KI",'Základní údaje a obsah spisu'!$B$1)),B382,IF(ISNUMBER(FIND("PS",'Základní údaje a obsah spisu'!$B$1)),C382,IF(ISNUMBER(FIND("SU",'Základní údaje a obsah spisu'!$B$1)),D382,IF(ISNUMBER(FIND("SM",'Základní údaje a obsah spisu'!$B$1)),E382,IF(ISNUMBER(FIND("ZP",'Základní údaje a obsah spisu'!$B$1)),F382,IF(ISNUMBER(FIND("ST",'Základní údaje a obsah spisu'!$B$1)),G382,IF(ISNUMBER(FIND("RI",'Základní údaje a obsah spisu'!$B$1)),H382,I382)))))))</f>
        <v>0</v>
      </c>
    </row>
    <row r="383" spans="1:1" x14ac:dyDescent="0.25">
      <c r="A383">
        <f>IF(ISNUMBER(FIND("KI",'Základní údaje a obsah spisu'!$B$1)),B383,IF(ISNUMBER(FIND("PS",'Základní údaje a obsah spisu'!$B$1)),C383,IF(ISNUMBER(FIND("SU",'Základní údaje a obsah spisu'!$B$1)),D383,IF(ISNUMBER(FIND("SM",'Základní údaje a obsah spisu'!$B$1)),E383,IF(ISNUMBER(FIND("ZP",'Základní údaje a obsah spisu'!$B$1)),F383,IF(ISNUMBER(FIND("ST",'Základní údaje a obsah spisu'!$B$1)),G383,IF(ISNUMBER(FIND("RI",'Základní údaje a obsah spisu'!$B$1)),H383,I383)))))))</f>
        <v>0</v>
      </c>
    </row>
    <row r="384" spans="1:1" x14ac:dyDescent="0.25">
      <c r="A384">
        <f>IF(ISNUMBER(FIND("KI",'Základní údaje a obsah spisu'!$B$1)),B384,IF(ISNUMBER(FIND("PS",'Základní údaje a obsah spisu'!$B$1)),C384,IF(ISNUMBER(FIND("SU",'Základní údaje a obsah spisu'!$B$1)),D384,IF(ISNUMBER(FIND("SM",'Základní údaje a obsah spisu'!$B$1)),E384,IF(ISNUMBER(FIND("ZP",'Základní údaje a obsah spisu'!$B$1)),F384,IF(ISNUMBER(FIND("ST",'Základní údaje a obsah spisu'!$B$1)),G384,IF(ISNUMBER(FIND("RI",'Základní údaje a obsah spisu'!$B$1)),H384,I384)))))))</f>
        <v>0</v>
      </c>
    </row>
    <row r="385" spans="1:1" x14ac:dyDescent="0.25">
      <c r="A385">
        <f>IF(ISNUMBER(FIND("KI",'Základní údaje a obsah spisu'!$B$1)),B385,IF(ISNUMBER(FIND("PS",'Základní údaje a obsah spisu'!$B$1)),C385,IF(ISNUMBER(FIND("SU",'Základní údaje a obsah spisu'!$B$1)),D385,IF(ISNUMBER(FIND("SM",'Základní údaje a obsah spisu'!$B$1)),E385,IF(ISNUMBER(FIND("ZP",'Základní údaje a obsah spisu'!$B$1)),F385,IF(ISNUMBER(FIND("ST",'Základní údaje a obsah spisu'!$B$1)),G385,IF(ISNUMBER(FIND("RI",'Základní údaje a obsah spisu'!$B$1)),H385,I385)))))))</f>
        <v>0</v>
      </c>
    </row>
    <row r="386" spans="1:1" x14ac:dyDescent="0.25">
      <c r="A386">
        <f>IF(ISNUMBER(FIND("KI",'Základní údaje a obsah spisu'!$B$1)),B386,IF(ISNUMBER(FIND("PS",'Základní údaje a obsah spisu'!$B$1)),C386,IF(ISNUMBER(FIND("SU",'Základní údaje a obsah spisu'!$B$1)),D386,IF(ISNUMBER(FIND("SM",'Základní údaje a obsah spisu'!$B$1)),E386,IF(ISNUMBER(FIND("ZP",'Základní údaje a obsah spisu'!$B$1)),F386,IF(ISNUMBER(FIND("ST",'Základní údaje a obsah spisu'!$B$1)),G386,IF(ISNUMBER(FIND("RI",'Základní údaje a obsah spisu'!$B$1)),H386,I386)))))))</f>
        <v>0</v>
      </c>
    </row>
    <row r="387" spans="1:1" x14ac:dyDescent="0.25">
      <c r="A387">
        <f>IF(ISNUMBER(FIND("KI",'Základní údaje a obsah spisu'!$B$1)),B387,IF(ISNUMBER(FIND("PS",'Základní údaje a obsah spisu'!$B$1)),C387,IF(ISNUMBER(FIND("SU",'Základní údaje a obsah spisu'!$B$1)),D387,IF(ISNUMBER(FIND("SM",'Základní údaje a obsah spisu'!$B$1)),E387,IF(ISNUMBER(FIND("ZP",'Základní údaje a obsah spisu'!$B$1)),F387,IF(ISNUMBER(FIND("ST",'Základní údaje a obsah spisu'!$B$1)),G387,IF(ISNUMBER(FIND("RI",'Základní údaje a obsah spisu'!$B$1)),H387,I387)))))))</f>
        <v>0</v>
      </c>
    </row>
    <row r="388" spans="1:1" x14ac:dyDescent="0.25">
      <c r="A388">
        <f>IF(ISNUMBER(FIND("KI",'Základní údaje a obsah spisu'!$B$1)),B388,IF(ISNUMBER(FIND("PS",'Základní údaje a obsah spisu'!$B$1)),C388,IF(ISNUMBER(FIND("SU",'Základní údaje a obsah spisu'!$B$1)),D388,IF(ISNUMBER(FIND("SM",'Základní údaje a obsah spisu'!$B$1)),E388,IF(ISNUMBER(FIND("ZP",'Základní údaje a obsah spisu'!$B$1)),F388,IF(ISNUMBER(FIND("ST",'Základní údaje a obsah spisu'!$B$1)),G388,IF(ISNUMBER(FIND("RI",'Základní údaje a obsah spisu'!$B$1)),H388,I388)))))))</f>
        <v>0</v>
      </c>
    </row>
    <row r="389" spans="1:1" x14ac:dyDescent="0.25">
      <c r="A389">
        <f>IF(ISNUMBER(FIND("KI",'Základní údaje a obsah spisu'!$B$1)),B389,IF(ISNUMBER(FIND("PS",'Základní údaje a obsah spisu'!$B$1)),C389,IF(ISNUMBER(FIND("SU",'Základní údaje a obsah spisu'!$B$1)),D389,IF(ISNUMBER(FIND("SM",'Základní údaje a obsah spisu'!$B$1)),E389,IF(ISNUMBER(FIND("ZP",'Základní údaje a obsah spisu'!$B$1)),F389,IF(ISNUMBER(FIND("ST",'Základní údaje a obsah spisu'!$B$1)),G389,IF(ISNUMBER(FIND("RI",'Základní údaje a obsah spisu'!$B$1)),H389,I389)))))))</f>
        <v>0</v>
      </c>
    </row>
    <row r="390" spans="1:1" x14ac:dyDescent="0.25">
      <c r="A390">
        <f>IF(ISNUMBER(FIND("KI",'Základní údaje a obsah spisu'!$B$1)),B390,IF(ISNUMBER(FIND("PS",'Základní údaje a obsah spisu'!$B$1)),C390,IF(ISNUMBER(FIND("SU",'Základní údaje a obsah spisu'!$B$1)),D390,IF(ISNUMBER(FIND("SM",'Základní údaje a obsah spisu'!$B$1)),E390,IF(ISNUMBER(FIND("ZP",'Základní údaje a obsah spisu'!$B$1)),F390,IF(ISNUMBER(FIND("ST",'Základní údaje a obsah spisu'!$B$1)),G390,IF(ISNUMBER(FIND("RI",'Základní údaje a obsah spisu'!$B$1)),H390,I390)))))))</f>
        <v>0</v>
      </c>
    </row>
    <row r="391" spans="1:1" x14ac:dyDescent="0.25">
      <c r="A391">
        <f>IF(ISNUMBER(FIND("KI",'Základní údaje a obsah spisu'!$B$1)),B391,IF(ISNUMBER(FIND("PS",'Základní údaje a obsah spisu'!$B$1)),C391,IF(ISNUMBER(FIND("SU",'Základní údaje a obsah spisu'!$B$1)),D391,IF(ISNUMBER(FIND("SM",'Základní údaje a obsah spisu'!$B$1)),E391,IF(ISNUMBER(FIND("ZP",'Základní údaje a obsah spisu'!$B$1)),F391,IF(ISNUMBER(FIND("ST",'Základní údaje a obsah spisu'!$B$1)),G391,IF(ISNUMBER(FIND("RI",'Základní údaje a obsah spisu'!$B$1)),H391,I391)))))))</f>
        <v>0</v>
      </c>
    </row>
    <row r="392" spans="1:1" x14ac:dyDescent="0.25">
      <c r="A392">
        <f>IF(ISNUMBER(FIND("KI",'Základní údaje a obsah spisu'!$B$1)),B392,IF(ISNUMBER(FIND("PS",'Základní údaje a obsah spisu'!$B$1)),C392,IF(ISNUMBER(FIND("SU",'Základní údaje a obsah spisu'!$B$1)),D392,IF(ISNUMBER(FIND("SM",'Základní údaje a obsah spisu'!$B$1)),E392,IF(ISNUMBER(FIND("ZP",'Základní údaje a obsah spisu'!$B$1)),F392,IF(ISNUMBER(FIND("ST",'Základní údaje a obsah spisu'!$B$1)),G392,IF(ISNUMBER(FIND("RI",'Základní údaje a obsah spisu'!$B$1)),H392,I392)))))))</f>
        <v>0</v>
      </c>
    </row>
    <row r="393" spans="1:1" x14ac:dyDescent="0.25">
      <c r="A393">
        <f>IF(ISNUMBER(FIND("KI",'Základní údaje a obsah spisu'!$B$1)),B393,IF(ISNUMBER(FIND("PS",'Základní údaje a obsah spisu'!$B$1)),C393,IF(ISNUMBER(FIND("SU",'Základní údaje a obsah spisu'!$B$1)),D393,IF(ISNUMBER(FIND("SM",'Základní údaje a obsah spisu'!$B$1)),E393,IF(ISNUMBER(FIND("ZP",'Základní údaje a obsah spisu'!$B$1)),F393,IF(ISNUMBER(FIND("ST",'Základní údaje a obsah spisu'!$B$1)),G393,IF(ISNUMBER(FIND("RI",'Základní údaje a obsah spisu'!$B$1)),H393,I393)))))))</f>
        <v>0</v>
      </c>
    </row>
    <row r="394" spans="1:1" x14ac:dyDescent="0.25">
      <c r="A394">
        <f>IF(ISNUMBER(FIND("KI",'Základní údaje a obsah spisu'!$B$1)),B394,IF(ISNUMBER(FIND("PS",'Základní údaje a obsah spisu'!$B$1)),C394,IF(ISNUMBER(FIND("SU",'Základní údaje a obsah spisu'!$B$1)),D394,IF(ISNUMBER(FIND("SM",'Základní údaje a obsah spisu'!$B$1)),E394,IF(ISNUMBER(FIND("ZP",'Základní údaje a obsah spisu'!$B$1)),F394,IF(ISNUMBER(FIND("ST",'Základní údaje a obsah spisu'!$B$1)),G394,IF(ISNUMBER(FIND("RI",'Základní údaje a obsah spisu'!$B$1)),H394,I394)))))))</f>
        <v>0</v>
      </c>
    </row>
    <row r="395" spans="1:1" x14ac:dyDescent="0.25">
      <c r="A395">
        <f>IF(ISNUMBER(FIND("KI",'Základní údaje a obsah spisu'!$B$1)),B395,IF(ISNUMBER(FIND("PS",'Základní údaje a obsah spisu'!$B$1)),C395,IF(ISNUMBER(FIND("SU",'Základní údaje a obsah spisu'!$B$1)),D395,IF(ISNUMBER(FIND("SM",'Základní údaje a obsah spisu'!$B$1)),E395,IF(ISNUMBER(FIND("ZP",'Základní údaje a obsah spisu'!$B$1)),F395,IF(ISNUMBER(FIND("ST",'Základní údaje a obsah spisu'!$B$1)),G395,IF(ISNUMBER(FIND("RI",'Základní údaje a obsah spisu'!$B$1)),H395,I395)))))))</f>
        <v>0</v>
      </c>
    </row>
    <row r="396" spans="1:1" x14ac:dyDescent="0.25">
      <c r="A396">
        <f>IF(ISNUMBER(FIND("KI",'Základní údaje a obsah spisu'!$B$1)),B396,IF(ISNUMBER(FIND("PS",'Základní údaje a obsah spisu'!$B$1)),C396,IF(ISNUMBER(FIND("SU",'Základní údaje a obsah spisu'!$B$1)),D396,IF(ISNUMBER(FIND("SM",'Základní údaje a obsah spisu'!$B$1)),E396,IF(ISNUMBER(FIND("ZP",'Základní údaje a obsah spisu'!$B$1)),F396,IF(ISNUMBER(FIND("ST",'Základní údaje a obsah spisu'!$B$1)),G396,IF(ISNUMBER(FIND("RI",'Základní údaje a obsah spisu'!$B$1)),H396,I396)))))))</f>
        <v>0</v>
      </c>
    </row>
    <row r="397" spans="1:1" x14ac:dyDescent="0.25">
      <c r="A397">
        <f>IF(ISNUMBER(FIND("KI",'Základní údaje a obsah spisu'!$B$1)),B397,IF(ISNUMBER(FIND("PS",'Základní údaje a obsah spisu'!$B$1)),C397,IF(ISNUMBER(FIND("SU",'Základní údaje a obsah spisu'!$B$1)),D397,IF(ISNUMBER(FIND("SM",'Základní údaje a obsah spisu'!$B$1)),E397,IF(ISNUMBER(FIND("ZP",'Základní údaje a obsah spisu'!$B$1)),F397,IF(ISNUMBER(FIND("ST",'Základní údaje a obsah spisu'!$B$1)),G397,IF(ISNUMBER(FIND("RI",'Základní údaje a obsah spisu'!$B$1)),H397,I397)))))))</f>
        <v>0</v>
      </c>
    </row>
    <row r="398" spans="1:1" x14ac:dyDescent="0.25">
      <c r="A398">
        <f>IF(ISNUMBER(FIND("KI",'Základní údaje a obsah spisu'!$B$1)),B398,IF(ISNUMBER(FIND("PS",'Základní údaje a obsah spisu'!$B$1)),C398,IF(ISNUMBER(FIND("SU",'Základní údaje a obsah spisu'!$B$1)),D398,IF(ISNUMBER(FIND("SM",'Základní údaje a obsah spisu'!$B$1)),E398,IF(ISNUMBER(FIND("ZP",'Základní údaje a obsah spisu'!$B$1)),F398,IF(ISNUMBER(FIND("ST",'Základní údaje a obsah spisu'!$B$1)),G398,IF(ISNUMBER(FIND("RI",'Základní údaje a obsah spisu'!$B$1)),H398,I398)))))))</f>
        <v>0</v>
      </c>
    </row>
    <row r="399" spans="1:1" x14ac:dyDescent="0.25">
      <c r="A399">
        <f>IF(ISNUMBER(FIND("KI",'Základní údaje a obsah spisu'!$B$1)),B399,IF(ISNUMBER(FIND("PS",'Základní údaje a obsah spisu'!$B$1)),C399,IF(ISNUMBER(FIND("SU",'Základní údaje a obsah spisu'!$B$1)),D399,IF(ISNUMBER(FIND("SM",'Základní údaje a obsah spisu'!$B$1)),E399,IF(ISNUMBER(FIND("ZP",'Základní údaje a obsah spisu'!$B$1)),F399,IF(ISNUMBER(FIND("ST",'Základní údaje a obsah spisu'!$B$1)),G399,IF(ISNUMBER(FIND("RI",'Základní údaje a obsah spisu'!$B$1)),H399,I399)))))))</f>
        <v>0</v>
      </c>
    </row>
    <row r="400" spans="1:1" x14ac:dyDescent="0.25">
      <c r="A400">
        <f>IF(ISNUMBER(FIND("KI",'Základní údaje a obsah spisu'!$B$1)),B400,IF(ISNUMBER(FIND("PS",'Základní údaje a obsah spisu'!$B$1)),C400,IF(ISNUMBER(FIND("SU",'Základní údaje a obsah spisu'!$B$1)),D400,IF(ISNUMBER(FIND("SM",'Základní údaje a obsah spisu'!$B$1)),E400,IF(ISNUMBER(FIND("ZP",'Základní údaje a obsah spisu'!$B$1)),F400,IF(ISNUMBER(FIND("ST",'Základní údaje a obsah spisu'!$B$1)),G400,IF(ISNUMBER(FIND("RI",'Základní údaje a obsah spisu'!$B$1)),H400,I400)))))))</f>
        <v>0</v>
      </c>
    </row>
    <row r="401" spans="1:1" x14ac:dyDescent="0.25">
      <c r="A401">
        <f>IF(ISNUMBER(FIND("KI",'Základní údaje a obsah spisu'!$B$1)),B401,IF(ISNUMBER(FIND("PS",'Základní údaje a obsah spisu'!$B$1)),C401,IF(ISNUMBER(FIND("SU",'Základní údaje a obsah spisu'!$B$1)),D401,IF(ISNUMBER(FIND("SM",'Základní údaje a obsah spisu'!$B$1)),E401,IF(ISNUMBER(FIND("ZP",'Základní údaje a obsah spisu'!$B$1)),F401,IF(ISNUMBER(FIND("ST",'Základní údaje a obsah spisu'!$B$1)),G401,IF(ISNUMBER(FIND("RI",'Základní údaje a obsah spisu'!$B$1)),H401,I401)))))))</f>
        <v>0</v>
      </c>
    </row>
    <row r="402" spans="1:1" x14ac:dyDescent="0.25">
      <c r="A402">
        <f>IF(ISNUMBER(FIND("KI",'Základní údaje a obsah spisu'!$B$1)),B402,IF(ISNUMBER(FIND("PS",'Základní údaje a obsah spisu'!$B$1)),C402,IF(ISNUMBER(FIND("SU",'Základní údaje a obsah spisu'!$B$1)),D402,IF(ISNUMBER(FIND("SM",'Základní údaje a obsah spisu'!$B$1)),E402,IF(ISNUMBER(FIND("ZP",'Základní údaje a obsah spisu'!$B$1)),F402,IF(ISNUMBER(FIND("ST",'Základní údaje a obsah spisu'!$B$1)),G402,IF(ISNUMBER(FIND("RI",'Základní údaje a obsah spisu'!$B$1)),H402,I402)))))))</f>
        <v>0</v>
      </c>
    </row>
    <row r="403" spans="1:1" x14ac:dyDescent="0.25">
      <c r="A403">
        <f>IF(ISNUMBER(FIND("KI",'Základní údaje a obsah spisu'!$B$1)),B403,IF(ISNUMBER(FIND("PS",'Základní údaje a obsah spisu'!$B$1)),C403,IF(ISNUMBER(FIND("SU",'Základní údaje a obsah spisu'!$B$1)),D403,IF(ISNUMBER(FIND("SM",'Základní údaje a obsah spisu'!$B$1)),E403,IF(ISNUMBER(FIND("ZP",'Základní údaje a obsah spisu'!$B$1)),F403,IF(ISNUMBER(FIND("ST",'Základní údaje a obsah spisu'!$B$1)),G403,IF(ISNUMBER(FIND("RI",'Základní údaje a obsah spisu'!$B$1)),H403,I403)))))))</f>
        <v>0</v>
      </c>
    </row>
    <row r="404" spans="1:1" x14ac:dyDescent="0.25">
      <c r="A404">
        <f>IF(ISNUMBER(FIND("KI",'Základní údaje a obsah spisu'!$B$1)),B404,IF(ISNUMBER(FIND("PS",'Základní údaje a obsah spisu'!$B$1)),C404,IF(ISNUMBER(FIND("SU",'Základní údaje a obsah spisu'!$B$1)),D404,IF(ISNUMBER(FIND("SM",'Základní údaje a obsah spisu'!$B$1)),E404,IF(ISNUMBER(FIND("ZP",'Základní údaje a obsah spisu'!$B$1)),F404,IF(ISNUMBER(FIND("ST",'Základní údaje a obsah spisu'!$B$1)),G404,IF(ISNUMBER(FIND("RI",'Základní údaje a obsah spisu'!$B$1)),H404,I404)))))))</f>
        <v>0</v>
      </c>
    </row>
    <row r="405" spans="1:1" x14ac:dyDescent="0.25">
      <c r="A405">
        <f>IF(ISNUMBER(FIND("KI",'Základní údaje a obsah spisu'!$B$1)),B405,IF(ISNUMBER(FIND("PS",'Základní údaje a obsah spisu'!$B$1)),C405,IF(ISNUMBER(FIND("SU",'Základní údaje a obsah spisu'!$B$1)),D405,IF(ISNUMBER(FIND("SM",'Základní údaje a obsah spisu'!$B$1)),E405,IF(ISNUMBER(FIND("ZP",'Základní údaje a obsah spisu'!$B$1)),F405,IF(ISNUMBER(FIND("ST",'Základní údaje a obsah spisu'!$B$1)),G405,IF(ISNUMBER(FIND("RI",'Základní údaje a obsah spisu'!$B$1)),H405,I405)))))))</f>
        <v>0</v>
      </c>
    </row>
    <row r="406" spans="1:1" x14ac:dyDescent="0.25">
      <c r="A406">
        <f>IF(ISNUMBER(FIND("KI",'Základní údaje a obsah spisu'!$B$1)),B406,IF(ISNUMBER(FIND("PS",'Základní údaje a obsah spisu'!$B$1)),C406,IF(ISNUMBER(FIND("SU",'Základní údaje a obsah spisu'!$B$1)),D406,IF(ISNUMBER(FIND("SM",'Základní údaje a obsah spisu'!$B$1)),E406,IF(ISNUMBER(FIND("ZP",'Základní údaje a obsah spisu'!$B$1)),F406,IF(ISNUMBER(FIND("ST",'Základní údaje a obsah spisu'!$B$1)),G406,IF(ISNUMBER(FIND("RI",'Základní údaje a obsah spisu'!$B$1)),H406,I406)))))))</f>
        <v>0</v>
      </c>
    </row>
    <row r="407" spans="1:1" x14ac:dyDescent="0.25">
      <c r="A407">
        <f>IF(ISNUMBER(FIND("KI",'Základní údaje a obsah spisu'!$B$1)),B407,IF(ISNUMBER(FIND("PS",'Základní údaje a obsah spisu'!$B$1)),C407,IF(ISNUMBER(FIND("SU",'Základní údaje a obsah spisu'!$B$1)),D407,IF(ISNUMBER(FIND("SM",'Základní údaje a obsah spisu'!$B$1)),E407,IF(ISNUMBER(FIND("ZP",'Základní údaje a obsah spisu'!$B$1)),F407,IF(ISNUMBER(FIND("ST",'Základní údaje a obsah spisu'!$B$1)),G407,IF(ISNUMBER(FIND("RI",'Základní údaje a obsah spisu'!$B$1)),H407,I407)))))))</f>
        <v>0</v>
      </c>
    </row>
    <row r="408" spans="1:1" x14ac:dyDescent="0.25">
      <c r="A408">
        <f>IF(ISNUMBER(FIND("KI",'Základní údaje a obsah spisu'!$B$1)),B408,IF(ISNUMBER(FIND("PS",'Základní údaje a obsah spisu'!$B$1)),C408,IF(ISNUMBER(FIND("SU",'Základní údaje a obsah spisu'!$B$1)),D408,IF(ISNUMBER(FIND("SM",'Základní údaje a obsah spisu'!$B$1)),E408,IF(ISNUMBER(FIND("ZP",'Základní údaje a obsah spisu'!$B$1)),F408,IF(ISNUMBER(FIND("ST",'Základní údaje a obsah spisu'!$B$1)),G408,IF(ISNUMBER(FIND("RI",'Základní údaje a obsah spisu'!$B$1)),H408,I408)))))))</f>
        <v>0</v>
      </c>
    </row>
    <row r="409" spans="1:1" x14ac:dyDescent="0.25">
      <c r="A409">
        <f>IF(ISNUMBER(FIND("KI",'Základní údaje a obsah spisu'!$B$1)),B409,IF(ISNUMBER(FIND("PS",'Základní údaje a obsah spisu'!$B$1)),C409,IF(ISNUMBER(FIND("SU",'Základní údaje a obsah spisu'!$B$1)),D409,IF(ISNUMBER(FIND("SM",'Základní údaje a obsah spisu'!$B$1)),E409,IF(ISNUMBER(FIND("ZP",'Základní údaje a obsah spisu'!$B$1)),F409,IF(ISNUMBER(FIND("ST",'Základní údaje a obsah spisu'!$B$1)),G409,IF(ISNUMBER(FIND("RI",'Základní údaje a obsah spisu'!$B$1)),H409,I409)))))))</f>
        <v>0</v>
      </c>
    </row>
    <row r="410" spans="1:1" x14ac:dyDescent="0.25">
      <c r="A410">
        <f>IF(ISNUMBER(FIND("KI",'Základní údaje a obsah spisu'!$B$1)),B410,IF(ISNUMBER(FIND("PS",'Základní údaje a obsah spisu'!$B$1)),C410,IF(ISNUMBER(FIND("SU",'Základní údaje a obsah spisu'!$B$1)),D410,IF(ISNUMBER(FIND("SM",'Základní údaje a obsah spisu'!$B$1)),E410,IF(ISNUMBER(FIND("ZP",'Základní údaje a obsah spisu'!$B$1)),F410,IF(ISNUMBER(FIND("ST",'Základní údaje a obsah spisu'!$B$1)),G410,IF(ISNUMBER(FIND("RI",'Základní údaje a obsah spisu'!$B$1)),H410,I410)))))))</f>
        <v>0</v>
      </c>
    </row>
    <row r="411" spans="1:1" x14ac:dyDescent="0.25">
      <c r="A411">
        <f>IF(ISNUMBER(FIND("KI",'Základní údaje a obsah spisu'!$B$1)),B411,IF(ISNUMBER(FIND("PS",'Základní údaje a obsah spisu'!$B$1)),C411,IF(ISNUMBER(FIND("SU",'Základní údaje a obsah spisu'!$B$1)),D411,IF(ISNUMBER(FIND("SM",'Základní údaje a obsah spisu'!$B$1)),E411,IF(ISNUMBER(FIND("ZP",'Základní údaje a obsah spisu'!$B$1)),F411,IF(ISNUMBER(FIND("ST",'Základní údaje a obsah spisu'!$B$1)),G411,IF(ISNUMBER(FIND("RI",'Základní údaje a obsah spisu'!$B$1)),H411,I411)))))))</f>
        <v>0</v>
      </c>
    </row>
    <row r="412" spans="1:1" x14ac:dyDescent="0.25">
      <c r="A412">
        <f>IF(ISNUMBER(FIND("KI",'Základní údaje a obsah spisu'!$B$1)),B412,IF(ISNUMBER(FIND("PS",'Základní údaje a obsah spisu'!$B$1)),C412,IF(ISNUMBER(FIND("SU",'Základní údaje a obsah spisu'!$B$1)),D412,IF(ISNUMBER(FIND("SM",'Základní údaje a obsah spisu'!$B$1)),E412,IF(ISNUMBER(FIND("ZP",'Základní údaje a obsah spisu'!$B$1)),F412,IF(ISNUMBER(FIND("ST",'Základní údaje a obsah spisu'!$B$1)),G412,IF(ISNUMBER(FIND("RI",'Základní údaje a obsah spisu'!$B$1)),H412,I412)))))))</f>
        <v>0</v>
      </c>
    </row>
    <row r="413" spans="1:1" x14ac:dyDescent="0.25">
      <c r="A413">
        <f>IF(ISNUMBER(FIND("KI",'Základní údaje a obsah spisu'!$B$1)),B413,IF(ISNUMBER(FIND("PS",'Základní údaje a obsah spisu'!$B$1)),C413,IF(ISNUMBER(FIND("SU",'Základní údaje a obsah spisu'!$B$1)),D413,IF(ISNUMBER(FIND("SM",'Základní údaje a obsah spisu'!$B$1)),E413,IF(ISNUMBER(FIND("ZP",'Základní údaje a obsah spisu'!$B$1)),F413,IF(ISNUMBER(FIND("ST",'Základní údaje a obsah spisu'!$B$1)),G413,IF(ISNUMBER(FIND("RI",'Základní údaje a obsah spisu'!$B$1)),H413,I413)))))))</f>
        <v>0</v>
      </c>
    </row>
    <row r="414" spans="1:1" x14ac:dyDescent="0.25">
      <c r="A414">
        <f>IF(ISNUMBER(FIND("KI",'Základní údaje a obsah spisu'!$B$1)),B414,IF(ISNUMBER(FIND("PS",'Základní údaje a obsah spisu'!$B$1)),C414,IF(ISNUMBER(FIND("SU",'Základní údaje a obsah spisu'!$B$1)),D414,IF(ISNUMBER(FIND("SM",'Základní údaje a obsah spisu'!$B$1)),E414,IF(ISNUMBER(FIND("ZP",'Základní údaje a obsah spisu'!$B$1)),F414,IF(ISNUMBER(FIND("ST",'Základní údaje a obsah spisu'!$B$1)),G414,IF(ISNUMBER(FIND("RI",'Základní údaje a obsah spisu'!$B$1)),H414,I414)))))))</f>
        <v>0</v>
      </c>
    </row>
    <row r="415" spans="1:1" x14ac:dyDescent="0.25">
      <c r="A415">
        <f>IF(ISNUMBER(FIND("KI",'Základní údaje a obsah spisu'!$B$1)),B415,IF(ISNUMBER(FIND("PS",'Základní údaje a obsah spisu'!$B$1)),C415,IF(ISNUMBER(FIND("SU",'Základní údaje a obsah spisu'!$B$1)),D415,IF(ISNUMBER(FIND("SM",'Základní údaje a obsah spisu'!$B$1)),E415,IF(ISNUMBER(FIND("ZP",'Základní údaje a obsah spisu'!$B$1)),F415,IF(ISNUMBER(FIND("ST",'Základní údaje a obsah spisu'!$B$1)),G415,IF(ISNUMBER(FIND("RI",'Základní údaje a obsah spisu'!$B$1)),H415,I415)))))))</f>
        <v>0</v>
      </c>
    </row>
    <row r="416" spans="1:1" x14ac:dyDescent="0.25">
      <c r="A416">
        <f>IF(ISNUMBER(FIND("KI",'Základní údaje a obsah spisu'!$B$1)),B416,IF(ISNUMBER(FIND("PS",'Základní údaje a obsah spisu'!$B$1)),C416,IF(ISNUMBER(FIND("SU",'Základní údaje a obsah spisu'!$B$1)),D416,IF(ISNUMBER(FIND("SM",'Základní údaje a obsah spisu'!$B$1)),E416,IF(ISNUMBER(FIND("ZP",'Základní údaje a obsah spisu'!$B$1)),F416,IF(ISNUMBER(FIND("ST",'Základní údaje a obsah spisu'!$B$1)),G416,IF(ISNUMBER(FIND("RI",'Základní údaje a obsah spisu'!$B$1)),H416,I416)))))))</f>
        <v>0</v>
      </c>
    </row>
    <row r="417" spans="1:1" x14ac:dyDescent="0.25">
      <c r="A417">
        <f>IF(ISNUMBER(FIND("KI",'Základní údaje a obsah spisu'!$B$1)),B417,IF(ISNUMBER(FIND("PS",'Základní údaje a obsah spisu'!$B$1)),C417,IF(ISNUMBER(FIND("SU",'Základní údaje a obsah spisu'!$B$1)),D417,IF(ISNUMBER(FIND("SM",'Základní údaje a obsah spisu'!$B$1)),E417,IF(ISNUMBER(FIND("ZP",'Základní údaje a obsah spisu'!$B$1)),F417,IF(ISNUMBER(FIND("ST",'Základní údaje a obsah spisu'!$B$1)),G417,IF(ISNUMBER(FIND("RI",'Základní údaje a obsah spisu'!$B$1)),H417,I417)))))))</f>
        <v>0</v>
      </c>
    </row>
    <row r="418" spans="1:1" x14ac:dyDescent="0.25">
      <c r="A418">
        <f>IF(ISNUMBER(FIND("KI",'Základní údaje a obsah spisu'!$B$1)),B418,IF(ISNUMBER(FIND("PS",'Základní údaje a obsah spisu'!$B$1)),C418,IF(ISNUMBER(FIND("SU",'Základní údaje a obsah spisu'!$B$1)),D418,IF(ISNUMBER(FIND("SM",'Základní údaje a obsah spisu'!$B$1)),E418,IF(ISNUMBER(FIND("ZP",'Základní údaje a obsah spisu'!$B$1)),F418,IF(ISNUMBER(FIND("ST",'Základní údaje a obsah spisu'!$B$1)),G418,IF(ISNUMBER(FIND("RI",'Základní údaje a obsah spisu'!$B$1)),H418,I418)))))))</f>
        <v>0</v>
      </c>
    </row>
    <row r="419" spans="1:1" x14ac:dyDescent="0.25">
      <c r="A419">
        <f>IF(ISNUMBER(FIND("KI",'Základní údaje a obsah spisu'!$B$1)),B419,IF(ISNUMBER(FIND("PS",'Základní údaje a obsah spisu'!$B$1)),C419,IF(ISNUMBER(FIND("SU",'Základní údaje a obsah spisu'!$B$1)),D419,IF(ISNUMBER(FIND("SM",'Základní údaje a obsah spisu'!$B$1)),E419,IF(ISNUMBER(FIND("ZP",'Základní údaje a obsah spisu'!$B$1)),F419,IF(ISNUMBER(FIND("ST",'Základní údaje a obsah spisu'!$B$1)),G419,IF(ISNUMBER(FIND("RI",'Základní údaje a obsah spisu'!$B$1)),H419,I419)))))))</f>
        <v>0</v>
      </c>
    </row>
    <row r="420" spans="1:1" x14ac:dyDescent="0.25">
      <c r="A420">
        <f>IF(ISNUMBER(FIND("KI",'Základní údaje a obsah spisu'!$B$1)),B420,IF(ISNUMBER(FIND("PS",'Základní údaje a obsah spisu'!$B$1)),C420,IF(ISNUMBER(FIND("SU",'Základní údaje a obsah spisu'!$B$1)),D420,IF(ISNUMBER(FIND("SM",'Základní údaje a obsah spisu'!$B$1)),E420,IF(ISNUMBER(FIND("ZP",'Základní údaje a obsah spisu'!$B$1)),F420,IF(ISNUMBER(FIND("ST",'Základní údaje a obsah spisu'!$B$1)),G420,IF(ISNUMBER(FIND("RI",'Základní údaje a obsah spisu'!$B$1)),H420,I420)))))))</f>
        <v>0</v>
      </c>
    </row>
    <row r="421" spans="1:1" x14ac:dyDescent="0.25">
      <c r="A421">
        <f>IF(ISNUMBER(FIND("KI",'Základní údaje a obsah spisu'!$B$1)),B421,IF(ISNUMBER(FIND("PS",'Základní údaje a obsah spisu'!$B$1)),C421,IF(ISNUMBER(FIND("SU",'Základní údaje a obsah spisu'!$B$1)),D421,IF(ISNUMBER(FIND("SM",'Základní údaje a obsah spisu'!$B$1)),E421,IF(ISNUMBER(FIND("ZP",'Základní údaje a obsah spisu'!$B$1)),F421,IF(ISNUMBER(FIND("ST",'Základní údaje a obsah spisu'!$B$1)),G421,IF(ISNUMBER(FIND("RI",'Základní údaje a obsah spisu'!$B$1)),H421,I421)))))))</f>
        <v>0</v>
      </c>
    </row>
    <row r="422" spans="1:1" x14ac:dyDescent="0.25">
      <c r="A422">
        <f>IF(ISNUMBER(FIND("KI",'Základní údaje a obsah spisu'!$B$1)),B422,IF(ISNUMBER(FIND("PS",'Základní údaje a obsah spisu'!$B$1)),C422,IF(ISNUMBER(FIND("SU",'Základní údaje a obsah spisu'!$B$1)),D422,IF(ISNUMBER(FIND("SM",'Základní údaje a obsah spisu'!$B$1)),E422,IF(ISNUMBER(FIND("ZP",'Základní údaje a obsah spisu'!$B$1)),F422,IF(ISNUMBER(FIND("ST",'Základní údaje a obsah spisu'!$B$1)),G422,IF(ISNUMBER(FIND("RI",'Základní údaje a obsah spisu'!$B$1)),H422,I422)))))))</f>
        <v>0</v>
      </c>
    </row>
    <row r="423" spans="1:1" x14ac:dyDescent="0.25">
      <c r="A423">
        <f>IF(ISNUMBER(FIND("KI",'Základní údaje a obsah spisu'!$B$1)),B423,IF(ISNUMBER(FIND("PS",'Základní údaje a obsah spisu'!$B$1)),C423,IF(ISNUMBER(FIND("SU",'Základní údaje a obsah spisu'!$B$1)),D423,IF(ISNUMBER(FIND("SM",'Základní údaje a obsah spisu'!$B$1)),E423,IF(ISNUMBER(FIND("ZP",'Základní údaje a obsah spisu'!$B$1)),F423,IF(ISNUMBER(FIND("ST",'Základní údaje a obsah spisu'!$B$1)),G423,IF(ISNUMBER(FIND("RI",'Základní údaje a obsah spisu'!$B$1)),H423,I423)))))))</f>
        <v>0</v>
      </c>
    </row>
    <row r="424" spans="1:1" x14ac:dyDescent="0.25">
      <c r="A424">
        <f>IF(ISNUMBER(FIND("KI",'Základní údaje a obsah spisu'!$B$1)),B424,IF(ISNUMBER(FIND("PS",'Základní údaje a obsah spisu'!$B$1)),C424,IF(ISNUMBER(FIND("SU",'Základní údaje a obsah spisu'!$B$1)),D424,IF(ISNUMBER(FIND("SM",'Základní údaje a obsah spisu'!$B$1)),E424,IF(ISNUMBER(FIND("ZP",'Základní údaje a obsah spisu'!$B$1)),F424,IF(ISNUMBER(FIND("ST",'Základní údaje a obsah spisu'!$B$1)),G424,IF(ISNUMBER(FIND("RI",'Základní údaje a obsah spisu'!$B$1)),H424,I424)))))))</f>
        <v>0</v>
      </c>
    </row>
    <row r="425" spans="1:1" x14ac:dyDescent="0.25">
      <c r="A425">
        <f>IF(ISNUMBER(FIND("KI",'Základní údaje a obsah spisu'!$B$1)),B425,IF(ISNUMBER(FIND("PS",'Základní údaje a obsah spisu'!$B$1)),C425,IF(ISNUMBER(FIND("SU",'Základní údaje a obsah spisu'!$B$1)),D425,IF(ISNUMBER(FIND("SM",'Základní údaje a obsah spisu'!$B$1)),E425,IF(ISNUMBER(FIND("ZP",'Základní údaje a obsah spisu'!$B$1)),F425,IF(ISNUMBER(FIND("ST",'Základní údaje a obsah spisu'!$B$1)),G425,IF(ISNUMBER(FIND("RI",'Základní údaje a obsah spisu'!$B$1)),H425,I425)))))))</f>
        <v>0</v>
      </c>
    </row>
    <row r="426" spans="1:1" x14ac:dyDescent="0.25">
      <c r="A426">
        <f>IF(ISNUMBER(FIND("KI",'Základní údaje a obsah spisu'!$B$1)),B426,IF(ISNUMBER(FIND("PS",'Základní údaje a obsah spisu'!$B$1)),C426,IF(ISNUMBER(FIND("SU",'Základní údaje a obsah spisu'!$B$1)),D426,IF(ISNUMBER(FIND("SM",'Základní údaje a obsah spisu'!$B$1)),E426,IF(ISNUMBER(FIND("ZP",'Základní údaje a obsah spisu'!$B$1)),F426,IF(ISNUMBER(FIND("ST",'Základní údaje a obsah spisu'!$B$1)),G426,IF(ISNUMBER(FIND("RI",'Základní údaje a obsah spisu'!$B$1)),H426,I426)))))))</f>
        <v>0</v>
      </c>
    </row>
    <row r="427" spans="1:1" x14ac:dyDescent="0.25">
      <c r="A427">
        <f>IF(ISNUMBER(FIND("KI",'Základní údaje a obsah spisu'!$B$1)),B427,IF(ISNUMBER(FIND("PS",'Základní údaje a obsah spisu'!$B$1)),C427,IF(ISNUMBER(FIND("SU",'Základní údaje a obsah spisu'!$B$1)),D427,IF(ISNUMBER(FIND("SM",'Základní údaje a obsah spisu'!$B$1)),E427,IF(ISNUMBER(FIND("ZP",'Základní údaje a obsah spisu'!$B$1)),F427,IF(ISNUMBER(FIND("ST",'Základní údaje a obsah spisu'!$B$1)),G427,IF(ISNUMBER(FIND("RI",'Základní údaje a obsah spisu'!$B$1)),H427,I427)))))))</f>
        <v>0</v>
      </c>
    </row>
    <row r="428" spans="1:1" x14ac:dyDescent="0.25">
      <c r="A428">
        <f>IF(ISNUMBER(FIND("KI",'Základní údaje a obsah spisu'!$B$1)),B428,IF(ISNUMBER(FIND("PS",'Základní údaje a obsah spisu'!$B$1)),C428,IF(ISNUMBER(FIND("SU",'Základní údaje a obsah spisu'!$B$1)),D428,IF(ISNUMBER(FIND("SM",'Základní údaje a obsah spisu'!$B$1)),E428,IF(ISNUMBER(FIND("ZP",'Základní údaje a obsah spisu'!$B$1)),F428,IF(ISNUMBER(FIND("ST",'Základní údaje a obsah spisu'!$B$1)),G428,IF(ISNUMBER(FIND("RI",'Základní údaje a obsah spisu'!$B$1)),H428,I428)))))))</f>
        <v>0</v>
      </c>
    </row>
    <row r="429" spans="1:1" x14ac:dyDescent="0.25">
      <c r="A429">
        <f>IF(ISNUMBER(FIND("KI",'Základní údaje a obsah spisu'!$B$1)),B429,IF(ISNUMBER(FIND("PS",'Základní údaje a obsah spisu'!$B$1)),C429,IF(ISNUMBER(FIND("SU",'Základní údaje a obsah spisu'!$B$1)),D429,IF(ISNUMBER(FIND("SM",'Základní údaje a obsah spisu'!$B$1)),E429,IF(ISNUMBER(FIND("ZP",'Základní údaje a obsah spisu'!$B$1)),F429,IF(ISNUMBER(FIND("ST",'Základní údaje a obsah spisu'!$B$1)),G429,IF(ISNUMBER(FIND("RI",'Základní údaje a obsah spisu'!$B$1)),H429,I429)))))))</f>
        <v>0</v>
      </c>
    </row>
    <row r="430" spans="1:1" x14ac:dyDescent="0.25">
      <c r="A430">
        <f>IF(ISNUMBER(FIND("KI",'Základní údaje a obsah spisu'!$B$1)),B430,IF(ISNUMBER(FIND("PS",'Základní údaje a obsah spisu'!$B$1)),C430,IF(ISNUMBER(FIND("SU",'Základní údaje a obsah spisu'!$B$1)),D430,IF(ISNUMBER(FIND("SM",'Základní údaje a obsah spisu'!$B$1)),E430,IF(ISNUMBER(FIND("ZP",'Základní údaje a obsah spisu'!$B$1)),F430,IF(ISNUMBER(FIND("ST",'Základní údaje a obsah spisu'!$B$1)),G430,IF(ISNUMBER(FIND("RI",'Základní údaje a obsah spisu'!$B$1)),H430,I430)))))))</f>
        <v>0</v>
      </c>
    </row>
    <row r="431" spans="1:1" x14ac:dyDescent="0.25">
      <c r="A431">
        <f>IF(ISNUMBER(FIND("KI",'Základní údaje a obsah spisu'!$B$1)),B431,IF(ISNUMBER(FIND("PS",'Základní údaje a obsah spisu'!$B$1)),C431,IF(ISNUMBER(FIND("SU",'Základní údaje a obsah spisu'!$B$1)),D431,IF(ISNUMBER(FIND("SM",'Základní údaje a obsah spisu'!$B$1)),E431,IF(ISNUMBER(FIND("ZP",'Základní údaje a obsah spisu'!$B$1)),F431,IF(ISNUMBER(FIND("ST",'Základní údaje a obsah spisu'!$B$1)),G431,IF(ISNUMBER(FIND("RI",'Základní údaje a obsah spisu'!$B$1)),H431,I431)))))))</f>
        <v>0</v>
      </c>
    </row>
    <row r="432" spans="1:1" x14ac:dyDescent="0.25">
      <c r="A432">
        <f>IF(ISNUMBER(FIND("KI",'Základní údaje a obsah spisu'!$B$1)),B432,IF(ISNUMBER(FIND("PS",'Základní údaje a obsah spisu'!$B$1)),C432,IF(ISNUMBER(FIND("SU",'Základní údaje a obsah spisu'!$B$1)),D432,IF(ISNUMBER(FIND("SM",'Základní údaje a obsah spisu'!$B$1)),E432,IF(ISNUMBER(FIND("ZP",'Základní údaje a obsah spisu'!$B$1)),F432,IF(ISNUMBER(FIND("ST",'Základní údaje a obsah spisu'!$B$1)),G432,IF(ISNUMBER(FIND("RI",'Základní údaje a obsah spisu'!$B$1)),H432,I432)))))))</f>
        <v>0</v>
      </c>
    </row>
    <row r="433" spans="1:1" x14ac:dyDescent="0.25">
      <c r="A433">
        <f>IF(ISNUMBER(FIND("KI",'Základní údaje a obsah spisu'!$B$1)),B433,IF(ISNUMBER(FIND("PS",'Základní údaje a obsah spisu'!$B$1)),C433,IF(ISNUMBER(FIND("SU",'Základní údaje a obsah spisu'!$B$1)),D433,IF(ISNUMBER(FIND("SM",'Základní údaje a obsah spisu'!$B$1)),E433,IF(ISNUMBER(FIND("ZP",'Základní údaje a obsah spisu'!$B$1)),F433,IF(ISNUMBER(FIND("ST",'Základní údaje a obsah spisu'!$B$1)),G433,IF(ISNUMBER(FIND("RI",'Základní údaje a obsah spisu'!$B$1)),H433,I433)))))))</f>
        <v>0</v>
      </c>
    </row>
    <row r="434" spans="1:1" x14ac:dyDescent="0.25">
      <c r="A434">
        <f>IF(ISNUMBER(FIND("KI",'Základní údaje a obsah spisu'!$B$1)),B434,IF(ISNUMBER(FIND("PS",'Základní údaje a obsah spisu'!$B$1)),C434,IF(ISNUMBER(FIND("SU",'Základní údaje a obsah spisu'!$B$1)),D434,IF(ISNUMBER(FIND("SM",'Základní údaje a obsah spisu'!$B$1)),E434,IF(ISNUMBER(FIND("ZP",'Základní údaje a obsah spisu'!$B$1)),F434,IF(ISNUMBER(FIND("ST",'Základní údaje a obsah spisu'!$B$1)),G434,IF(ISNUMBER(FIND("RI",'Základní údaje a obsah spisu'!$B$1)),H434,I434)))))))</f>
        <v>0</v>
      </c>
    </row>
    <row r="435" spans="1:1" x14ac:dyDescent="0.25">
      <c r="A435">
        <f>IF(ISNUMBER(FIND("KI",'Základní údaje a obsah spisu'!$B$1)),B435,IF(ISNUMBER(FIND("PS",'Základní údaje a obsah spisu'!$B$1)),C435,IF(ISNUMBER(FIND("SU",'Základní údaje a obsah spisu'!$B$1)),D435,IF(ISNUMBER(FIND("SM",'Základní údaje a obsah spisu'!$B$1)),E435,IF(ISNUMBER(FIND("ZP",'Základní údaje a obsah spisu'!$B$1)),F435,IF(ISNUMBER(FIND("ST",'Základní údaje a obsah spisu'!$B$1)),G435,IF(ISNUMBER(FIND("RI",'Základní údaje a obsah spisu'!$B$1)),H435,I435)))))))</f>
        <v>0</v>
      </c>
    </row>
    <row r="436" spans="1:1" x14ac:dyDescent="0.25">
      <c r="A436">
        <f>IF(ISNUMBER(FIND("KI",'Základní údaje a obsah spisu'!$B$1)),B436,IF(ISNUMBER(FIND("PS",'Základní údaje a obsah spisu'!$B$1)),C436,IF(ISNUMBER(FIND("SU",'Základní údaje a obsah spisu'!$B$1)),D436,IF(ISNUMBER(FIND("SM",'Základní údaje a obsah spisu'!$B$1)),E436,IF(ISNUMBER(FIND("ZP",'Základní údaje a obsah spisu'!$B$1)),F436,IF(ISNUMBER(FIND("ST",'Základní údaje a obsah spisu'!$B$1)),G436,IF(ISNUMBER(FIND("RI",'Základní údaje a obsah spisu'!$B$1)),H436,I436)))))))</f>
        <v>0</v>
      </c>
    </row>
    <row r="437" spans="1:1" x14ac:dyDescent="0.25">
      <c r="A437">
        <f>IF(ISNUMBER(FIND("KI",'Základní údaje a obsah spisu'!$B$1)),B437,IF(ISNUMBER(FIND("PS",'Základní údaje a obsah spisu'!$B$1)),C437,IF(ISNUMBER(FIND("SU",'Základní údaje a obsah spisu'!$B$1)),D437,IF(ISNUMBER(FIND("SM",'Základní údaje a obsah spisu'!$B$1)),E437,IF(ISNUMBER(FIND("ZP",'Základní údaje a obsah spisu'!$B$1)),F437,IF(ISNUMBER(FIND("ST",'Základní údaje a obsah spisu'!$B$1)),G437,IF(ISNUMBER(FIND("RI",'Základní údaje a obsah spisu'!$B$1)),H437,I437)))))))</f>
        <v>0</v>
      </c>
    </row>
    <row r="438" spans="1:1" x14ac:dyDescent="0.25">
      <c r="A438">
        <f>IF(ISNUMBER(FIND("KI",'Základní údaje a obsah spisu'!$B$1)),B438,IF(ISNUMBER(FIND("PS",'Základní údaje a obsah spisu'!$B$1)),C438,IF(ISNUMBER(FIND("SU",'Základní údaje a obsah spisu'!$B$1)),D438,IF(ISNUMBER(FIND("SM",'Základní údaje a obsah spisu'!$B$1)),E438,IF(ISNUMBER(FIND("ZP",'Základní údaje a obsah spisu'!$B$1)),F438,IF(ISNUMBER(FIND("ST",'Základní údaje a obsah spisu'!$B$1)),G438,IF(ISNUMBER(FIND("RI",'Základní údaje a obsah spisu'!$B$1)),H438,I438)))))))</f>
        <v>0</v>
      </c>
    </row>
    <row r="439" spans="1:1" x14ac:dyDescent="0.25">
      <c r="A439">
        <f>IF(ISNUMBER(FIND("KI",'Základní údaje a obsah spisu'!$B$1)),B439,IF(ISNUMBER(FIND("PS",'Základní údaje a obsah spisu'!$B$1)),C439,IF(ISNUMBER(FIND("SU",'Základní údaje a obsah spisu'!$B$1)),D439,IF(ISNUMBER(FIND("SM",'Základní údaje a obsah spisu'!$B$1)),E439,IF(ISNUMBER(FIND("ZP",'Základní údaje a obsah spisu'!$B$1)),F439,IF(ISNUMBER(FIND("ST",'Základní údaje a obsah spisu'!$B$1)),G439,IF(ISNUMBER(FIND("RI",'Základní údaje a obsah spisu'!$B$1)),H439,I439)))))))</f>
        <v>0</v>
      </c>
    </row>
    <row r="440" spans="1:1" x14ac:dyDescent="0.25">
      <c r="A440">
        <f>IF(ISNUMBER(FIND("KI",'Základní údaje a obsah spisu'!$B$1)),B440,IF(ISNUMBER(FIND("PS",'Základní údaje a obsah spisu'!$B$1)),C440,IF(ISNUMBER(FIND("SU",'Základní údaje a obsah spisu'!$B$1)),D440,IF(ISNUMBER(FIND("SM",'Základní údaje a obsah spisu'!$B$1)),E440,IF(ISNUMBER(FIND("ZP",'Základní údaje a obsah spisu'!$B$1)),F440,IF(ISNUMBER(FIND("ST",'Základní údaje a obsah spisu'!$B$1)),G440,IF(ISNUMBER(FIND("RI",'Základní údaje a obsah spisu'!$B$1)),H440,I440)))))))</f>
        <v>0</v>
      </c>
    </row>
    <row r="441" spans="1:1" x14ac:dyDescent="0.25">
      <c r="A441">
        <f>IF(ISNUMBER(FIND("KI",'Základní údaje a obsah spisu'!$B$1)),B441,IF(ISNUMBER(FIND("PS",'Základní údaje a obsah spisu'!$B$1)),C441,IF(ISNUMBER(FIND("SU",'Základní údaje a obsah spisu'!$B$1)),D441,IF(ISNUMBER(FIND("SM",'Základní údaje a obsah spisu'!$B$1)),E441,IF(ISNUMBER(FIND("ZP",'Základní údaje a obsah spisu'!$B$1)),F441,IF(ISNUMBER(FIND("ST",'Základní údaje a obsah spisu'!$B$1)),G441,IF(ISNUMBER(FIND("RI",'Základní údaje a obsah spisu'!$B$1)),H441,I441)))))))</f>
        <v>0</v>
      </c>
    </row>
    <row r="442" spans="1:1" x14ac:dyDescent="0.25">
      <c r="A442">
        <f>IF(ISNUMBER(FIND("KI",'Základní údaje a obsah spisu'!$B$1)),B442,IF(ISNUMBER(FIND("PS",'Základní údaje a obsah spisu'!$B$1)),C442,IF(ISNUMBER(FIND("SU",'Základní údaje a obsah spisu'!$B$1)),D442,IF(ISNUMBER(FIND("SM",'Základní údaje a obsah spisu'!$B$1)),E442,IF(ISNUMBER(FIND("ZP",'Základní údaje a obsah spisu'!$B$1)),F442,IF(ISNUMBER(FIND("ST",'Základní údaje a obsah spisu'!$B$1)),G442,IF(ISNUMBER(FIND("RI",'Základní údaje a obsah spisu'!$B$1)),H442,I442)))))))</f>
        <v>0</v>
      </c>
    </row>
    <row r="443" spans="1:1" x14ac:dyDescent="0.25">
      <c r="A443">
        <f>IF(ISNUMBER(FIND("KI",'Základní údaje a obsah spisu'!$B$1)),B443,IF(ISNUMBER(FIND("PS",'Základní údaje a obsah spisu'!$B$1)),C443,IF(ISNUMBER(FIND("SU",'Základní údaje a obsah spisu'!$B$1)),D443,IF(ISNUMBER(FIND("SM",'Základní údaje a obsah spisu'!$B$1)),E443,IF(ISNUMBER(FIND("ZP",'Základní údaje a obsah spisu'!$B$1)),F443,IF(ISNUMBER(FIND("ST",'Základní údaje a obsah spisu'!$B$1)),G443,IF(ISNUMBER(FIND("RI",'Základní údaje a obsah spisu'!$B$1)),H443,I443)))))))</f>
        <v>0</v>
      </c>
    </row>
    <row r="444" spans="1:1" x14ac:dyDescent="0.25">
      <c r="A444">
        <f>IF(ISNUMBER(FIND("KI",'Základní údaje a obsah spisu'!$B$1)),B444,IF(ISNUMBER(FIND("PS",'Základní údaje a obsah spisu'!$B$1)),C444,IF(ISNUMBER(FIND("SU",'Základní údaje a obsah spisu'!$B$1)),D444,IF(ISNUMBER(FIND("SM",'Základní údaje a obsah spisu'!$B$1)),E444,IF(ISNUMBER(FIND("ZP",'Základní údaje a obsah spisu'!$B$1)),F444,IF(ISNUMBER(FIND("ST",'Základní údaje a obsah spisu'!$B$1)),G444,IF(ISNUMBER(FIND("RI",'Základní údaje a obsah spisu'!$B$1)),H444,I444)))))))</f>
        <v>0</v>
      </c>
    </row>
    <row r="445" spans="1:1" x14ac:dyDescent="0.25">
      <c r="A445">
        <f>IF(ISNUMBER(FIND("KI",'Základní údaje a obsah spisu'!$B$1)),B445,IF(ISNUMBER(FIND("PS",'Základní údaje a obsah spisu'!$B$1)),C445,IF(ISNUMBER(FIND("SU",'Základní údaje a obsah spisu'!$B$1)),D445,IF(ISNUMBER(FIND("SM",'Základní údaje a obsah spisu'!$B$1)),E445,IF(ISNUMBER(FIND("ZP",'Základní údaje a obsah spisu'!$B$1)),F445,IF(ISNUMBER(FIND("ST",'Základní údaje a obsah spisu'!$B$1)),G445,IF(ISNUMBER(FIND("RI",'Základní údaje a obsah spisu'!$B$1)),H445,I445)))))))</f>
        <v>0</v>
      </c>
    </row>
    <row r="446" spans="1:1" x14ac:dyDescent="0.25">
      <c r="A446">
        <f>IF(ISNUMBER(FIND("KI",'Základní údaje a obsah spisu'!$B$1)),B446,IF(ISNUMBER(FIND("PS",'Základní údaje a obsah spisu'!$B$1)),C446,IF(ISNUMBER(FIND("SU",'Základní údaje a obsah spisu'!$B$1)),D446,IF(ISNUMBER(FIND("SM",'Základní údaje a obsah spisu'!$B$1)),E446,IF(ISNUMBER(FIND("ZP",'Základní údaje a obsah spisu'!$B$1)),F446,IF(ISNUMBER(FIND("ST",'Základní údaje a obsah spisu'!$B$1)),G446,IF(ISNUMBER(FIND("RI",'Základní údaje a obsah spisu'!$B$1)),H446,I446)))))))</f>
        <v>0</v>
      </c>
    </row>
    <row r="447" spans="1:1" x14ac:dyDescent="0.25">
      <c r="A447">
        <f>IF(ISNUMBER(FIND("KI",'Základní údaje a obsah spisu'!$B$1)),B447,IF(ISNUMBER(FIND("PS",'Základní údaje a obsah spisu'!$B$1)),C447,IF(ISNUMBER(FIND("SU",'Základní údaje a obsah spisu'!$B$1)),D447,IF(ISNUMBER(FIND("SM",'Základní údaje a obsah spisu'!$B$1)),E447,IF(ISNUMBER(FIND("ZP",'Základní údaje a obsah spisu'!$B$1)),F447,IF(ISNUMBER(FIND("ST",'Základní údaje a obsah spisu'!$B$1)),G447,IF(ISNUMBER(FIND("RI",'Základní údaje a obsah spisu'!$B$1)),H447,I447)))))))</f>
        <v>0</v>
      </c>
    </row>
    <row r="448" spans="1:1" x14ac:dyDescent="0.25">
      <c r="A448">
        <f>IF(ISNUMBER(FIND("KI",'Základní údaje a obsah spisu'!$B$1)),B448,IF(ISNUMBER(FIND("PS",'Základní údaje a obsah spisu'!$B$1)),C448,IF(ISNUMBER(FIND("SU",'Základní údaje a obsah spisu'!$B$1)),D448,IF(ISNUMBER(FIND("SM",'Základní údaje a obsah spisu'!$B$1)),E448,IF(ISNUMBER(FIND("ZP",'Základní údaje a obsah spisu'!$B$1)),F448,IF(ISNUMBER(FIND("ST",'Základní údaje a obsah spisu'!$B$1)),G448,IF(ISNUMBER(FIND("RI",'Základní údaje a obsah spisu'!$B$1)),H448,I448)))))))</f>
        <v>0</v>
      </c>
    </row>
    <row r="449" spans="1:1" x14ac:dyDescent="0.25">
      <c r="A449">
        <f>IF(ISNUMBER(FIND("KI",'Základní údaje a obsah spisu'!$B$1)),B449,IF(ISNUMBER(FIND("PS",'Základní údaje a obsah spisu'!$B$1)),C449,IF(ISNUMBER(FIND("SU",'Základní údaje a obsah spisu'!$B$1)),D449,IF(ISNUMBER(FIND("SM",'Základní údaje a obsah spisu'!$B$1)),E449,IF(ISNUMBER(FIND("ZP",'Základní údaje a obsah spisu'!$B$1)),F449,IF(ISNUMBER(FIND("ST",'Základní údaje a obsah spisu'!$B$1)),G449,IF(ISNUMBER(FIND("RI",'Základní údaje a obsah spisu'!$B$1)),H449,I449)))))))</f>
        <v>0</v>
      </c>
    </row>
    <row r="450" spans="1:1" x14ac:dyDescent="0.25">
      <c r="A450">
        <f>IF(ISNUMBER(FIND("KI",'Základní údaje a obsah spisu'!$B$1)),B450,IF(ISNUMBER(FIND("PS",'Základní údaje a obsah spisu'!$B$1)),C450,IF(ISNUMBER(FIND("SU",'Základní údaje a obsah spisu'!$B$1)),D450,IF(ISNUMBER(FIND("SM",'Základní údaje a obsah spisu'!$B$1)),E450,IF(ISNUMBER(FIND("ZP",'Základní údaje a obsah spisu'!$B$1)),F450,IF(ISNUMBER(FIND("ST",'Základní údaje a obsah spisu'!$B$1)),G450,IF(ISNUMBER(FIND("RI",'Základní údaje a obsah spisu'!$B$1)),H450,I450)))))))</f>
        <v>0</v>
      </c>
    </row>
    <row r="451" spans="1:1" x14ac:dyDescent="0.25">
      <c r="A451">
        <f>IF(ISNUMBER(FIND("KI",'Základní údaje a obsah spisu'!$B$1)),B451,IF(ISNUMBER(FIND("PS",'Základní údaje a obsah spisu'!$B$1)),C451,IF(ISNUMBER(FIND("SU",'Základní údaje a obsah spisu'!$B$1)),D451,IF(ISNUMBER(FIND("SM",'Základní údaje a obsah spisu'!$B$1)),E451,IF(ISNUMBER(FIND("ZP",'Základní údaje a obsah spisu'!$B$1)),F451,IF(ISNUMBER(FIND("ST",'Základní údaje a obsah spisu'!$B$1)),G451,IF(ISNUMBER(FIND("RI",'Základní údaje a obsah spisu'!$B$1)),H451,I451)))))))</f>
        <v>0</v>
      </c>
    </row>
    <row r="452" spans="1:1" x14ac:dyDescent="0.25">
      <c r="A452">
        <f>IF(ISNUMBER(FIND("KI",'Základní údaje a obsah spisu'!$B$1)),B452,IF(ISNUMBER(FIND("PS",'Základní údaje a obsah spisu'!$B$1)),C452,IF(ISNUMBER(FIND("SU",'Základní údaje a obsah spisu'!$B$1)),D452,IF(ISNUMBER(FIND("SM",'Základní údaje a obsah spisu'!$B$1)),E452,IF(ISNUMBER(FIND("ZP",'Základní údaje a obsah spisu'!$B$1)),F452,IF(ISNUMBER(FIND("ST",'Základní údaje a obsah spisu'!$B$1)),G452,IF(ISNUMBER(FIND("RI",'Základní údaje a obsah spisu'!$B$1)),H452,I452)))))))</f>
        <v>0</v>
      </c>
    </row>
    <row r="453" spans="1:1" x14ac:dyDescent="0.25">
      <c r="A453">
        <f>IF(ISNUMBER(FIND("KI",'Základní údaje a obsah spisu'!$B$1)),B453,IF(ISNUMBER(FIND("PS",'Základní údaje a obsah spisu'!$B$1)),C453,IF(ISNUMBER(FIND("SU",'Základní údaje a obsah spisu'!$B$1)),D453,IF(ISNUMBER(FIND("SM",'Základní údaje a obsah spisu'!$B$1)),E453,IF(ISNUMBER(FIND("ZP",'Základní údaje a obsah spisu'!$B$1)),F453,IF(ISNUMBER(FIND("ST",'Základní údaje a obsah spisu'!$B$1)),G453,IF(ISNUMBER(FIND("RI",'Základní údaje a obsah spisu'!$B$1)),H453,I453)))))))</f>
        <v>0</v>
      </c>
    </row>
    <row r="454" spans="1:1" x14ac:dyDescent="0.25">
      <c r="A454">
        <f>IF(ISNUMBER(FIND("KI",'Základní údaje a obsah spisu'!$B$1)),B454,IF(ISNUMBER(FIND("PS",'Základní údaje a obsah spisu'!$B$1)),C454,IF(ISNUMBER(FIND("SU",'Základní údaje a obsah spisu'!$B$1)),D454,IF(ISNUMBER(FIND("SM",'Základní údaje a obsah spisu'!$B$1)),E454,IF(ISNUMBER(FIND("ZP",'Základní údaje a obsah spisu'!$B$1)),F454,IF(ISNUMBER(FIND("ST",'Základní údaje a obsah spisu'!$B$1)),G454,IF(ISNUMBER(FIND("RI",'Základní údaje a obsah spisu'!$B$1)),H454,I454)))))))</f>
        <v>0</v>
      </c>
    </row>
    <row r="455" spans="1:1" x14ac:dyDescent="0.25">
      <c r="A455">
        <f>IF(ISNUMBER(FIND("KI",'Základní údaje a obsah spisu'!$B$1)),B455,IF(ISNUMBER(FIND("PS",'Základní údaje a obsah spisu'!$B$1)),C455,IF(ISNUMBER(FIND("SU",'Základní údaje a obsah spisu'!$B$1)),D455,IF(ISNUMBER(FIND("SM",'Základní údaje a obsah spisu'!$B$1)),E455,IF(ISNUMBER(FIND("ZP",'Základní údaje a obsah spisu'!$B$1)),F455,IF(ISNUMBER(FIND("ST",'Základní údaje a obsah spisu'!$B$1)),G455,IF(ISNUMBER(FIND("RI",'Základní údaje a obsah spisu'!$B$1)),H455,I455)))))))</f>
        <v>0</v>
      </c>
    </row>
    <row r="456" spans="1:1" x14ac:dyDescent="0.25">
      <c r="A456">
        <f>IF(ISNUMBER(FIND("KI",'Základní údaje a obsah spisu'!$B$1)),B456,IF(ISNUMBER(FIND("PS",'Základní údaje a obsah spisu'!$B$1)),C456,IF(ISNUMBER(FIND("SU",'Základní údaje a obsah spisu'!$B$1)),D456,IF(ISNUMBER(FIND("SM",'Základní údaje a obsah spisu'!$B$1)),E456,IF(ISNUMBER(FIND("ZP",'Základní údaje a obsah spisu'!$B$1)),F456,IF(ISNUMBER(FIND("ST",'Základní údaje a obsah spisu'!$B$1)),G456,IF(ISNUMBER(FIND("RI",'Základní údaje a obsah spisu'!$B$1)),H456,I456)))))))</f>
        <v>0</v>
      </c>
    </row>
    <row r="457" spans="1:1" x14ac:dyDescent="0.25">
      <c r="A457">
        <f>IF(ISNUMBER(FIND("KI",'Základní údaje a obsah spisu'!$B$1)),B457,IF(ISNUMBER(FIND("PS",'Základní údaje a obsah spisu'!$B$1)),C457,IF(ISNUMBER(FIND("SU",'Základní údaje a obsah spisu'!$B$1)),D457,IF(ISNUMBER(FIND("SM",'Základní údaje a obsah spisu'!$B$1)),E457,IF(ISNUMBER(FIND("ZP",'Základní údaje a obsah spisu'!$B$1)),F457,IF(ISNUMBER(FIND("ST",'Základní údaje a obsah spisu'!$B$1)),G457,IF(ISNUMBER(FIND("RI",'Základní údaje a obsah spisu'!$B$1)),H457,I457)))))))</f>
        <v>0</v>
      </c>
    </row>
    <row r="458" spans="1:1" x14ac:dyDescent="0.25">
      <c r="A458">
        <f>IF(ISNUMBER(FIND("KI",'Základní údaje a obsah spisu'!$B$1)),B458,IF(ISNUMBER(FIND("PS",'Základní údaje a obsah spisu'!$B$1)),C458,IF(ISNUMBER(FIND("SU",'Základní údaje a obsah spisu'!$B$1)),D458,IF(ISNUMBER(FIND("SM",'Základní údaje a obsah spisu'!$B$1)),E458,IF(ISNUMBER(FIND("ZP",'Základní údaje a obsah spisu'!$B$1)),F458,IF(ISNUMBER(FIND("ST",'Základní údaje a obsah spisu'!$B$1)),G458,IF(ISNUMBER(FIND("RI",'Základní údaje a obsah spisu'!$B$1)),H458,I458)))))))</f>
        <v>0</v>
      </c>
    </row>
    <row r="459" spans="1:1" x14ac:dyDescent="0.25">
      <c r="A459">
        <f>IF(ISNUMBER(FIND("KI",'Základní údaje a obsah spisu'!$B$1)),B459,IF(ISNUMBER(FIND("PS",'Základní údaje a obsah spisu'!$B$1)),C459,IF(ISNUMBER(FIND("SU",'Základní údaje a obsah spisu'!$B$1)),D459,IF(ISNUMBER(FIND("SM",'Základní údaje a obsah spisu'!$B$1)),E459,IF(ISNUMBER(FIND("ZP",'Základní údaje a obsah spisu'!$B$1)),F459,IF(ISNUMBER(FIND("ST",'Základní údaje a obsah spisu'!$B$1)),G459,IF(ISNUMBER(FIND("RI",'Základní údaje a obsah spisu'!$B$1)),H459,I459)))))))</f>
        <v>0</v>
      </c>
    </row>
    <row r="460" spans="1:1" x14ac:dyDescent="0.25">
      <c r="A460">
        <f>IF(ISNUMBER(FIND("KI",'Základní údaje a obsah spisu'!$B$1)),B460,IF(ISNUMBER(FIND("PS",'Základní údaje a obsah spisu'!$B$1)),C460,IF(ISNUMBER(FIND("SU",'Základní údaje a obsah spisu'!$B$1)),D460,IF(ISNUMBER(FIND("SM",'Základní údaje a obsah spisu'!$B$1)),E460,IF(ISNUMBER(FIND("ZP",'Základní údaje a obsah spisu'!$B$1)),F460,IF(ISNUMBER(FIND("ST",'Základní údaje a obsah spisu'!$B$1)),G460,IF(ISNUMBER(FIND("RI",'Základní údaje a obsah spisu'!$B$1)),H460,I460)))))))</f>
        <v>0</v>
      </c>
    </row>
    <row r="461" spans="1:1" x14ac:dyDescent="0.25">
      <c r="A461">
        <f>IF(ISNUMBER(FIND("KI",'Základní údaje a obsah spisu'!$B$1)),B461,IF(ISNUMBER(FIND("PS",'Základní údaje a obsah spisu'!$B$1)),C461,IF(ISNUMBER(FIND("SU",'Základní údaje a obsah spisu'!$B$1)),D461,IF(ISNUMBER(FIND("SM",'Základní údaje a obsah spisu'!$B$1)),E461,IF(ISNUMBER(FIND("ZP",'Základní údaje a obsah spisu'!$B$1)),F461,IF(ISNUMBER(FIND("ST",'Základní údaje a obsah spisu'!$B$1)),G461,IF(ISNUMBER(FIND("RI",'Základní údaje a obsah spisu'!$B$1)),H461,I461)))))))</f>
        <v>0</v>
      </c>
    </row>
    <row r="462" spans="1:1" x14ac:dyDescent="0.25">
      <c r="A462">
        <f>IF(ISNUMBER(FIND("KI",'Základní údaje a obsah spisu'!$B$1)),B462,IF(ISNUMBER(FIND("PS",'Základní údaje a obsah spisu'!$B$1)),C462,IF(ISNUMBER(FIND("SU",'Základní údaje a obsah spisu'!$B$1)),D462,IF(ISNUMBER(FIND("SM",'Základní údaje a obsah spisu'!$B$1)),E462,IF(ISNUMBER(FIND("ZP",'Základní údaje a obsah spisu'!$B$1)),F462,IF(ISNUMBER(FIND("ST",'Základní údaje a obsah spisu'!$B$1)),G462,IF(ISNUMBER(FIND("RI",'Základní údaje a obsah spisu'!$B$1)),H462,I462)))))))</f>
        <v>0</v>
      </c>
    </row>
    <row r="463" spans="1:1" x14ac:dyDescent="0.25">
      <c r="A463">
        <f>IF(ISNUMBER(FIND("KI",'Základní údaje a obsah spisu'!$B$1)),B463,IF(ISNUMBER(FIND("PS",'Základní údaje a obsah spisu'!$B$1)),C463,IF(ISNUMBER(FIND("SU",'Základní údaje a obsah spisu'!$B$1)),D463,IF(ISNUMBER(FIND("SM",'Základní údaje a obsah spisu'!$B$1)),E463,IF(ISNUMBER(FIND("ZP",'Základní údaje a obsah spisu'!$B$1)),F463,IF(ISNUMBER(FIND("ST",'Základní údaje a obsah spisu'!$B$1)),G463,IF(ISNUMBER(FIND("RI",'Základní údaje a obsah spisu'!$B$1)),H463,I463)))))))</f>
        <v>0</v>
      </c>
    </row>
    <row r="464" spans="1:1" x14ac:dyDescent="0.25">
      <c r="A464">
        <f>IF(ISNUMBER(FIND("KI",'Základní údaje a obsah spisu'!$B$1)),B464,IF(ISNUMBER(FIND("PS",'Základní údaje a obsah spisu'!$B$1)),C464,IF(ISNUMBER(FIND("SU",'Základní údaje a obsah spisu'!$B$1)),D464,IF(ISNUMBER(FIND("SM",'Základní údaje a obsah spisu'!$B$1)),E464,IF(ISNUMBER(FIND("ZP",'Základní údaje a obsah spisu'!$B$1)),F464,IF(ISNUMBER(FIND("ST",'Základní údaje a obsah spisu'!$B$1)),G464,IF(ISNUMBER(FIND("RI",'Základní údaje a obsah spisu'!$B$1)),H464,I464)))))))</f>
        <v>0</v>
      </c>
    </row>
    <row r="465" spans="1:1" x14ac:dyDescent="0.25">
      <c r="A465">
        <f>IF(ISNUMBER(FIND("KI",'Základní údaje a obsah spisu'!$B$1)),B465,IF(ISNUMBER(FIND("PS",'Základní údaje a obsah spisu'!$B$1)),C465,IF(ISNUMBER(FIND("SU",'Základní údaje a obsah spisu'!$B$1)),D465,IF(ISNUMBER(FIND("SM",'Základní údaje a obsah spisu'!$B$1)),E465,IF(ISNUMBER(FIND("ZP",'Základní údaje a obsah spisu'!$B$1)),F465,IF(ISNUMBER(FIND("ST",'Základní údaje a obsah spisu'!$B$1)),G465,IF(ISNUMBER(FIND("RI",'Základní údaje a obsah spisu'!$B$1)),H465,I465)))))))</f>
        <v>0</v>
      </c>
    </row>
    <row r="466" spans="1:1" x14ac:dyDescent="0.25">
      <c r="A466">
        <f>IF(ISNUMBER(FIND("KI",'Základní údaje a obsah spisu'!$B$1)),B466,IF(ISNUMBER(FIND("PS",'Základní údaje a obsah spisu'!$B$1)),C466,IF(ISNUMBER(FIND("SU",'Základní údaje a obsah spisu'!$B$1)),D466,IF(ISNUMBER(FIND("SM",'Základní údaje a obsah spisu'!$B$1)),E466,IF(ISNUMBER(FIND("ZP",'Základní údaje a obsah spisu'!$B$1)),F466,IF(ISNUMBER(FIND("ST",'Základní údaje a obsah spisu'!$B$1)),G466,IF(ISNUMBER(FIND("RI",'Základní údaje a obsah spisu'!$B$1)),H466,I466)))))))</f>
        <v>0</v>
      </c>
    </row>
    <row r="467" spans="1:1" x14ac:dyDescent="0.25">
      <c r="A467">
        <f>IF(ISNUMBER(FIND("KI",'Základní údaje a obsah spisu'!$B$1)),B467,IF(ISNUMBER(FIND("PS",'Základní údaje a obsah spisu'!$B$1)),C467,IF(ISNUMBER(FIND("SU",'Základní údaje a obsah spisu'!$B$1)),D467,IF(ISNUMBER(FIND("SM",'Základní údaje a obsah spisu'!$B$1)),E467,IF(ISNUMBER(FIND("ZP",'Základní údaje a obsah spisu'!$B$1)),F467,IF(ISNUMBER(FIND("ST",'Základní údaje a obsah spisu'!$B$1)),G467,IF(ISNUMBER(FIND("RI",'Základní údaje a obsah spisu'!$B$1)),H467,I467)))))))</f>
        <v>0</v>
      </c>
    </row>
    <row r="468" spans="1:1" x14ac:dyDescent="0.25">
      <c r="A468">
        <f>IF(ISNUMBER(FIND("KI",'Základní údaje a obsah spisu'!$B$1)),B468,IF(ISNUMBER(FIND("PS",'Základní údaje a obsah spisu'!$B$1)),C468,IF(ISNUMBER(FIND("SU",'Základní údaje a obsah spisu'!$B$1)),D468,IF(ISNUMBER(FIND("SM",'Základní údaje a obsah spisu'!$B$1)),E468,IF(ISNUMBER(FIND("ZP",'Základní údaje a obsah spisu'!$B$1)),F468,IF(ISNUMBER(FIND("ST",'Základní údaje a obsah spisu'!$B$1)),G468,IF(ISNUMBER(FIND("RI",'Základní údaje a obsah spisu'!$B$1)),H468,I468)))))))</f>
        <v>0</v>
      </c>
    </row>
    <row r="469" spans="1:1" x14ac:dyDescent="0.25">
      <c r="A469">
        <f>IF(ISNUMBER(FIND("KI",'Základní údaje a obsah spisu'!$B$1)),B469,IF(ISNUMBER(FIND("PS",'Základní údaje a obsah spisu'!$B$1)),C469,IF(ISNUMBER(FIND("SU",'Základní údaje a obsah spisu'!$B$1)),D469,IF(ISNUMBER(FIND("SM",'Základní údaje a obsah spisu'!$B$1)),E469,IF(ISNUMBER(FIND("ZP",'Základní údaje a obsah spisu'!$B$1)),F469,IF(ISNUMBER(FIND("ST",'Základní údaje a obsah spisu'!$B$1)),G469,IF(ISNUMBER(FIND("RI",'Základní údaje a obsah spisu'!$B$1)),H469,I469)))))))</f>
        <v>0</v>
      </c>
    </row>
    <row r="470" spans="1:1" x14ac:dyDescent="0.25">
      <c r="A470">
        <f>IF(ISNUMBER(FIND("KI",'Základní údaje a obsah spisu'!$B$1)),B470,IF(ISNUMBER(FIND("PS",'Základní údaje a obsah spisu'!$B$1)),C470,IF(ISNUMBER(FIND("SU",'Základní údaje a obsah spisu'!$B$1)),D470,IF(ISNUMBER(FIND("SM",'Základní údaje a obsah spisu'!$B$1)),E470,IF(ISNUMBER(FIND("ZP",'Základní údaje a obsah spisu'!$B$1)),F470,IF(ISNUMBER(FIND("ST",'Základní údaje a obsah spisu'!$B$1)),G470,IF(ISNUMBER(FIND("RI",'Základní údaje a obsah spisu'!$B$1)),H470,I470)))))))</f>
        <v>0</v>
      </c>
    </row>
    <row r="471" spans="1:1" x14ac:dyDescent="0.25">
      <c r="A471">
        <f>IF(ISNUMBER(FIND("KI",'Základní údaje a obsah spisu'!$B$1)),B471,IF(ISNUMBER(FIND("PS",'Základní údaje a obsah spisu'!$B$1)),C471,IF(ISNUMBER(FIND("SU",'Základní údaje a obsah spisu'!$B$1)),D471,IF(ISNUMBER(FIND("SM",'Základní údaje a obsah spisu'!$B$1)),E471,IF(ISNUMBER(FIND("ZP",'Základní údaje a obsah spisu'!$B$1)),F471,IF(ISNUMBER(FIND("ST",'Základní údaje a obsah spisu'!$B$1)),G471,IF(ISNUMBER(FIND("RI",'Základní údaje a obsah spisu'!$B$1)),H471,I471)))))))</f>
        <v>0</v>
      </c>
    </row>
    <row r="472" spans="1:1" x14ac:dyDescent="0.25">
      <c r="A472">
        <f>IF(ISNUMBER(FIND("KI",'Základní údaje a obsah spisu'!$B$1)),B472,IF(ISNUMBER(FIND("PS",'Základní údaje a obsah spisu'!$B$1)),C472,IF(ISNUMBER(FIND("SU",'Základní údaje a obsah spisu'!$B$1)),D472,IF(ISNUMBER(FIND("SM",'Základní údaje a obsah spisu'!$B$1)),E472,IF(ISNUMBER(FIND("ZP",'Základní údaje a obsah spisu'!$B$1)),F472,IF(ISNUMBER(FIND("ST",'Základní údaje a obsah spisu'!$B$1)),G472,IF(ISNUMBER(FIND("RI",'Základní údaje a obsah spisu'!$B$1)),H472,I472)))))))</f>
        <v>0</v>
      </c>
    </row>
    <row r="473" spans="1:1" x14ac:dyDescent="0.25">
      <c r="A473">
        <f>IF(ISNUMBER(FIND("KI",'Základní údaje a obsah spisu'!$B$1)),B473,IF(ISNUMBER(FIND("PS",'Základní údaje a obsah spisu'!$B$1)),C473,IF(ISNUMBER(FIND("SU",'Základní údaje a obsah spisu'!$B$1)),D473,IF(ISNUMBER(FIND("SM",'Základní údaje a obsah spisu'!$B$1)),E473,IF(ISNUMBER(FIND("ZP",'Základní údaje a obsah spisu'!$B$1)),F473,IF(ISNUMBER(FIND("ST",'Základní údaje a obsah spisu'!$B$1)),G473,IF(ISNUMBER(FIND("RI",'Základní údaje a obsah spisu'!$B$1)),H473,I473)))))))</f>
        <v>0</v>
      </c>
    </row>
    <row r="474" spans="1:1" x14ac:dyDescent="0.25">
      <c r="A474">
        <f>IF(ISNUMBER(FIND("KI",'Základní údaje a obsah spisu'!$B$1)),B474,IF(ISNUMBER(FIND("PS",'Základní údaje a obsah spisu'!$B$1)),C474,IF(ISNUMBER(FIND("SU",'Základní údaje a obsah spisu'!$B$1)),D474,IF(ISNUMBER(FIND("SM",'Základní údaje a obsah spisu'!$B$1)),E474,IF(ISNUMBER(FIND("ZP",'Základní údaje a obsah spisu'!$B$1)),F474,IF(ISNUMBER(FIND("ST",'Základní údaje a obsah spisu'!$B$1)),G474,IF(ISNUMBER(FIND("RI",'Základní údaje a obsah spisu'!$B$1)),H474,I474)))))))</f>
        <v>0</v>
      </c>
    </row>
    <row r="475" spans="1:1" x14ac:dyDescent="0.25">
      <c r="A475">
        <f>IF(ISNUMBER(FIND("KI",'Základní údaje a obsah spisu'!$B$1)),B475,IF(ISNUMBER(FIND("PS",'Základní údaje a obsah spisu'!$B$1)),C475,IF(ISNUMBER(FIND("SU",'Základní údaje a obsah spisu'!$B$1)),D475,IF(ISNUMBER(FIND("SM",'Základní údaje a obsah spisu'!$B$1)),E475,IF(ISNUMBER(FIND("ZP",'Základní údaje a obsah spisu'!$B$1)),F475,IF(ISNUMBER(FIND("ST",'Základní údaje a obsah spisu'!$B$1)),G475,IF(ISNUMBER(FIND("RI",'Základní údaje a obsah spisu'!$B$1)),H475,I475)))))))</f>
        <v>0</v>
      </c>
    </row>
    <row r="476" spans="1:1" x14ac:dyDescent="0.25">
      <c r="A476">
        <f>IF(ISNUMBER(FIND("KI",'Základní údaje a obsah spisu'!$B$1)),B476,IF(ISNUMBER(FIND("PS",'Základní údaje a obsah spisu'!$B$1)),C476,IF(ISNUMBER(FIND("SU",'Základní údaje a obsah spisu'!$B$1)),D476,IF(ISNUMBER(FIND("SM",'Základní údaje a obsah spisu'!$B$1)),E476,IF(ISNUMBER(FIND("ZP",'Základní údaje a obsah spisu'!$B$1)),F476,IF(ISNUMBER(FIND("ST",'Základní údaje a obsah spisu'!$B$1)),G476,IF(ISNUMBER(FIND("RI",'Základní údaje a obsah spisu'!$B$1)),H476,I476)))))))</f>
        <v>0</v>
      </c>
    </row>
    <row r="477" spans="1:1" x14ac:dyDescent="0.25">
      <c r="A477">
        <f>IF(ISNUMBER(FIND("KI",'Základní údaje a obsah spisu'!$B$1)),B477,IF(ISNUMBER(FIND("PS",'Základní údaje a obsah spisu'!$B$1)),C477,IF(ISNUMBER(FIND("SU",'Základní údaje a obsah spisu'!$B$1)),D477,IF(ISNUMBER(FIND("SM",'Základní údaje a obsah spisu'!$B$1)),E477,IF(ISNUMBER(FIND("ZP",'Základní údaje a obsah spisu'!$B$1)),F477,IF(ISNUMBER(FIND("ST",'Základní údaje a obsah spisu'!$B$1)),G477,IF(ISNUMBER(FIND("RI",'Základní údaje a obsah spisu'!$B$1)),H477,I477)))))))</f>
        <v>0</v>
      </c>
    </row>
    <row r="478" spans="1:1" x14ac:dyDescent="0.25">
      <c r="A478">
        <f>IF(ISNUMBER(FIND("KI",'Základní údaje a obsah spisu'!$B$1)),B478,IF(ISNUMBER(FIND("PS",'Základní údaje a obsah spisu'!$B$1)),C478,IF(ISNUMBER(FIND("SU",'Základní údaje a obsah spisu'!$B$1)),D478,IF(ISNUMBER(FIND("SM",'Základní údaje a obsah spisu'!$B$1)),E478,IF(ISNUMBER(FIND("ZP",'Základní údaje a obsah spisu'!$B$1)),F478,IF(ISNUMBER(FIND("ST",'Základní údaje a obsah spisu'!$B$1)),G478,IF(ISNUMBER(FIND("RI",'Základní údaje a obsah spisu'!$B$1)),H478,I478)))))))</f>
        <v>0</v>
      </c>
    </row>
    <row r="479" spans="1:1" x14ac:dyDescent="0.25">
      <c r="A479">
        <f>IF(ISNUMBER(FIND("KI",'Základní údaje a obsah spisu'!$B$1)),B479,IF(ISNUMBER(FIND("PS",'Základní údaje a obsah spisu'!$B$1)),C479,IF(ISNUMBER(FIND("SU",'Základní údaje a obsah spisu'!$B$1)),D479,IF(ISNUMBER(FIND("SM",'Základní údaje a obsah spisu'!$B$1)),E479,IF(ISNUMBER(FIND("ZP",'Základní údaje a obsah spisu'!$B$1)),F479,IF(ISNUMBER(FIND("ST",'Základní údaje a obsah spisu'!$B$1)),G479,IF(ISNUMBER(FIND("RI",'Základní údaje a obsah spisu'!$B$1)),H479,I479)))))))</f>
        <v>0</v>
      </c>
    </row>
    <row r="480" spans="1:1" x14ac:dyDescent="0.25">
      <c r="A480">
        <f>IF(ISNUMBER(FIND("KI",'Základní údaje a obsah spisu'!$B$1)),B480,IF(ISNUMBER(FIND("PS",'Základní údaje a obsah spisu'!$B$1)),C480,IF(ISNUMBER(FIND("SU",'Základní údaje a obsah spisu'!$B$1)),D480,IF(ISNUMBER(FIND("SM",'Základní údaje a obsah spisu'!$B$1)),E480,IF(ISNUMBER(FIND("ZP",'Základní údaje a obsah spisu'!$B$1)),F480,IF(ISNUMBER(FIND("ST",'Základní údaje a obsah spisu'!$B$1)),G480,IF(ISNUMBER(FIND("RI",'Základní údaje a obsah spisu'!$B$1)),H480,I480)))))))</f>
        <v>0</v>
      </c>
    </row>
    <row r="481" spans="1:1" x14ac:dyDescent="0.25">
      <c r="A481">
        <f>IF(ISNUMBER(FIND("KI",'Základní údaje a obsah spisu'!$B$1)),B481,IF(ISNUMBER(FIND("PS",'Základní údaje a obsah spisu'!$B$1)),C481,IF(ISNUMBER(FIND("SU",'Základní údaje a obsah spisu'!$B$1)),D481,IF(ISNUMBER(FIND("SM",'Základní údaje a obsah spisu'!$B$1)),E481,IF(ISNUMBER(FIND("ZP",'Základní údaje a obsah spisu'!$B$1)),F481,IF(ISNUMBER(FIND("ST",'Základní údaje a obsah spisu'!$B$1)),G481,IF(ISNUMBER(FIND("RI",'Základní údaje a obsah spisu'!$B$1)),H481,I481)))))))</f>
        <v>0</v>
      </c>
    </row>
    <row r="482" spans="1:1" x14ac:dyDescent="0.25">
      <c r="A482">
        <f>IF(ISNUMBER(FIND("KI",'Základní údaje a obsah spisu'!$B$1)),B482,IF(ISNUMBER(FIND("PS",'Základní údaje a obsah spisu'!$B$1)),C482,IF(ISNUMBER(FIND("SU",'Základní údaje a obsah spisu'!$B$1)),D482,IF(ISNUMBER(FIND("SM",'Základní údaje a obsah spisu'!$B$1)),E482,IF(ISNUMBER(FIND("ZP",'Základní údaje a obsah spisu'!$B$1)),F482,IF(ISNUMBER(FIND("ST",'Základní údaje a obsah spisu'!$B$1)),G482,IF(ISNUMBER(FIND("RI",'Základní údaje a obsah spisu'!$B$1)),H482,I482)))))))</f>
        <v>0</v>
      </c>
    </row>
    <row r="483" spans="1:1" x14ac:dyDescent="0.25">
      <c r="A483">
        <f>IF(ISNUMBER(FIND("KI",'Základní údaje a obsah spisu'!$B$1)),B483,IF(ISNUMBER(FIND("PS",'Základní údaje a obsah spisu'!$B$1)),C483,IF(ISNUMBER(FIND("SU",'Základní údaje a obsah spisu'!$B$1)),D483,IF(ISNUMBER(FIND("SM",'Základní údaje a obsah spisu'!$B$1)),E483,IF(ISNUMBER(FIND("ZP",'Základní údaje a obsah spisu'!$B$1)),F483,IF(ISNUMBER(FIND("ST",'Základní údaje a obsah spisu'!$B$1)),G483,IF(ISNUMBER(FIND("RI",'Základní údaje a obsah spisu'!$B$1)),H483,I483)))))))</f>
        <v>0</v>
      </c>
    </row>
    <row r="484" spans="1:1" x14ac:dyDescent="0.25">
      <c r="A484">
        <f>IF(ISNUMBER(FIND("KI",'Základní údaje a obsah spisu'!$B$1)),B484,IF(ISNUMBER(FIND("PS",'Základní údaje a obsah spisu'!$B$1)),C484,IF(ISNUMBER(FIND("SU",'Základní údaje a obsah spisu'!$B$1)),D484,IF(ISNUMBER(FIND("SM",'Základní údaje a obsah spisu'!$B$1)),E484,IF(ISNUMBER(FIND("ZP",'Základní údaje a obsah spisu'!$B$1)),F484,IF(ISNUMBER(FIND("ST",'Základní údaje a obsah spisu'!$B$1)),G484,IF(ISNUMBER(FIND("RI",'Základní údaje a obsah spisu'!$B$1)),H484,I484)))))))</f>
        <v>0</v>
      </c>
    </row>
    <row r="485" spans="1:1" x14ac:dyDescent="0.25">
      <c r="A485">
        <f>IF(ISNUMBER(FIND("KI",'Základní údaje a obsah spisu'!$B$1)),B485,IF(ISNUMBER(FIND("PS",'Základní údaje a obsah spisu'!$B$1)),C485,IF(ISNUMBER(FIND("SU",'Základní údaje a obsah spisu'!$B$1)),D485,IF(ISNUMBER(FIND("SM",'Základní údaje a obsah spisu'!$B$1)),E485,IF(ISNUMBER(FIND("ZP",'Základní údaje a obsah spisu'!$B$1)),F485,IF(ISNUMBER(FIND("ST",'Základní údaje a obsah spisu'!$B$1)),G485,IF(ISNUMBER(FIND("RI",'Základní údaje a obsah spisu'!$B$1)),H485,I485)))))))</f>
        <v>0</v>
      </c>
    </row>
    <row r="486" spans="1:1" x14ac:dyDescent="0.25">
      <c r="A486">
        <f>IF(ISNUMBER(FIND("KI",'Základní údaje a obsah spisu'!$B$1)),B486,IF(ISNUMBER(FIND("PS",'Základní údaje a obsah spisu'!$B$1)),C486,IF(ISNUMBER(FIND("SU",'Základní údaje a obsah spisu'!$B$1)),D486,IF(ISNUMBER(FIND("SM",'Základní údaje a obsah spisu'!$B$1)),E486,IF(ISNUMBER(FIND("ZP",'Základní údaje a obsah spisu'!$B$1)),F486,IF(ISNUMBER(FIND("ST",'Základní údaje a obsah spisu'!$B$1)),G486,IF(ISNUMBER(FIND("RI",'Základní údaje a obsah spisu'!$B$1)),H486,I486)))))))</f>
        <v>0</v>
      </c>
    </row>
    <row r="487" spans="1:1" x14ac:dyDescent="0.25">
      <c r="A487">
        <f>IF(ISNUMBER(FIND("KI",'Základní údaje a obsah spisu'!$B$1)),B487,IF(ISNUMBER(FIND("PS",'Základní údaje a obsah spisu'!$B$1)),C487,IF(ISNUMBER(FIND("SU",'Základní údaje a obsah spisu'!$B$1)),D487,IF(ISNUMBER(FIND("SM",'Základní údaje a obsah spisu'!$B$1)),E487,IF(ISNUMBER(FIND("ZP",'Základní údaje a obsah spisu'!$B$1)),F487,IF(ISNUMBER(FIND("ST",'Základní údaje a obsah spisu'!$B$1)),G487,IF(ISNUMBER(FIND("RI",'Základní údaje a obsah spisu'!$B$1)),H487,I487)))))))</f>
        <v>0</v>
      </c>
    </row>
    <row r="488" spans="1:1" x14ac:dyDescent="0.25">
      <c r="A488">
        <f>IF(ISNUMBER(FIND("KI",'Základní údaje a obsah spisu'!$B$1)),B488,IF(ISNUMBER(FIND("PS",'Základní údaje a obsah spisu'!$B$1)),C488,IF(ISNUMBER(FIND("SU",'Základní údaje a obsah spisu'!$B$1)),D488,IF(ISNUMBER(FIND("SM",'Základní údaje a obsah spisu'!$B$1)),E488,IF(ISNUMBER(FIND("ZP",'Základní údaje a obsah spisu'!$B$1)),F488,IF(ISNUMBER(FIND("ST",'Základní údaje a obsah spisu'!$B$1)),G488,IF(ISNUMBER(FIND("RI",'Základní údaje a obsah spisu'!$B$1)),H488,I488)))))))</f>
        <v>0</v>
      </c>
    </row>
    <row r="489" spans="1:1" x14ac:dyDescent="0.25">
      <c r="A489">
        <f>IF(ISNUMBER(FIND("KI",'Základní údaje a obsah spisu'!$B$1)),B489,IF(ISNUMBER(FIND("PS",'Základní údaje a obsah spisu'!$B$1)),C489,IF(ISNUMBER(FIND("SU",'Základní údaje a obsah spisu'!$B$1)),D489,IF(ISNUMBER(FIND("SM",'Základní údaje a obsah spisu'!$B$1)),E489,IF(ISNUMBER(FIND("ZP",'Základní údaje a obsah spisu'!$B$1)),F489,IF(ISNUMBER(FIND("ST",'Základní údaje a obsah spisu'!$B$1)),G489,IF(ISNUMBER(FIND("RI",'Základní údaje a obsah spisu'!$B$1)),H489,I489)))))))</f>
        <v>0</v>
      </c>
    </row>
    <row r="490" spans="1:1" x14ac:dyDescent="0.25">
      <c r="A490">
        <f>IF(ISNUMBER(FIND("KI",'Základní údaje a obsah spisu'!$B$1)),B490,IF(ISNUMBER(FIND("PS",'Základní údaje a obsah spisu'!$B$1)),C490,IF(ISNUMBER(FIND("SU",'Základní údaje a obsah spisu'!$B$1)),D490,IF(ISNUMBER(FIND("SM",'Základní údaje a obsah spisu'!$B$1)),E490,IF(ISNUMBER(FIND("ZP",'Základní údaje a obsah spisu'!$B$1)),F490,IF(ISNUMBER(FIND("ST",'Základní údaje a obsah spisu'!$B$1)),G490,IF(ISNUMBER(FIND("RI",'Základní údaje a obsah spisu'!$B$1)),H490,I490)))))))</f>
        <v>0</v>
      </c>
    </row>
    <row r="491" spans="1:1" x14ac:dyDescent="0.25">
      <c r="A491">
        <f>IF(ISNUMBER(FIND("KI",'Základní údaje a obsah spisu'!$B$1)),B491,IF(ISNUMBER(FIND("PS",'Základní údaje a obsah spisu'!$B$1)),C491,IF(ISNUMBER(FIND("SU",'Základní údaje a obsah spisu'!$B$1)),D491,IF(ISNUMBER(FIND("SM",'Základní údaje a obsah spisu'!$B$1)),E491,IF(ISNUMBER(FIND("ZP",'Základní údaje a obsah spisu'!$B$1)),F491,IF(ISNUMBER(FIND("ST",'Základní údaje a obsah spisu'!$B$1)),G491,IF(ISNUMBER(FIND("RI",'Základní údaje a obsah spisu'!$B$1)),H491,I491)))))))</f>
        <v>0</v>
      </c>
    </row>
    <row r="492" spans="1:1" x14ac:dyDescent="0.25">
      <c r="A492">
        <f>IF(ISNUMBER(FIND("KI",'Základní údaje a obsah spisu'!$B$1)),B492,IF(ISNUMBER(FIND("PS",'Základní údaje a obsah spisu'!$B$1)),C492,IF(ISNUMBER(FIND("SU",'Základní údaje a obsah spisu'!$B$1)),D492,IF(ISNUMBER(FIND("SM",'Základní údaje a obsah spisu'!$B$1)),E492,IF(ISNUMBER(FIND("ZP",'Základní údaje a obsah spisu'!$B$1)),F492,IF(ISNUMBER(FIND("ST",'Základní údaje a obsah spisu'!$B$1)),G492,IF(ISNUMBER(FIND("RI",'Základní údaje a obsah spisu'!$B$1)),H492,I492)))))))</f>
        <v>0</v>
      </c>
    </row>
    <row r="493" spans="1:1" x14ac:dyDescent="0.25">
      <c r="A493">
        <f>IF(ISNUMBER(FIND("KI",'Základní údaje a obsah spisu'!$B$1)),B493,IF(ISNUMBER(FIND("PS",'Základní údaje a obsah spisu'!$B$1)),C493,IF(ISNUMBER(FIND("SU",'Základní údaje a obsah spisu'!$B$1)),D493,IF(ISNUMBER(FIND("SM",'Základní údaje a obsah spisu'!$B$1)),E493,IF(ISNUMBER(FIND("ZP",'Základní údaje a obsah spisu'!$B$1)),F493,IF(ISNUMBER(FIND("ST",'Základní údaje a obsah spisu'!$B$1)),G493,IF(ISNUMBER(FIND("RI",'Základní údaje a obsah spisu'!$B$1)),H493,I493)))))))</f>
        <v>0</v>
      </c>
    </row>
    <row r="494" spans="1:1" x14ac:dyDescent="0.25">
      <c r="A494">
        <f>IF(ISNUMBER(FIND("KI",'Základní údaje a obsah spisu'!$B$1)),B494,IF(ISNUMBER(FIND("PS",'Základní údaje a obsah spisu'!$B$1)),C494,IF(ISNUMBER(FIND("SU",'Základní údaje a obsah spisu'!$B$1)),D494,IF(ISNUMBER(FIND("SM",'Základní údaje a obsah spisu'!$B$1)),E494,IF(ISNUMBER(FIND("ZP",'Základní údaje a obsah spisu'!$B$1)),F494,IF(ISNUMBER(FIND("ST",'Základní údaje a obsah spisu'!$B$1)),G494,IF(ISNUMBER(FIND("RI",'Základní údaje a obsah spisu'!$B$1)),H494,I494)))))))</f>
        <v>0</v>
      </c>
    </row>
    <row r="495" spans="1:1" x14ac:dyDescent="0.25">
      <c r="A495">
        <f>IF(ISNUMBER(FIND("KI",'Základní údaje a obsah spisu'!$B$1)),B495,IF(ISNUMBER(FIND("PS",'Základní údaje a obsah spisu'!$B$1)),C495,IF(ISNUMBER(FIND("SU",'Základní údaje a obsah spisu'!$B$1)),D495,IF(ISNUMBER(FIND("SM",'Základní údaje a obsah spisu'!$B$1)),E495,IF(ISNUMBER(FIND("ZP",'Základní údaje a obsah spisu'!$B$1)),F495,IF(ISNUMBER(FIND("ST",'Základní údaje a obsah spisu'!$B$1)),G495,IF(ISNUMBER(FIND("RI",'Základní údaje a obsah spisu'!$B$1)),H495,I495)))))))</f>
        <v>0</v>
      </c>
    </row>
    <row r="496" spans="1:1" x14ac:dyDescent="0.25">
      <c r="A496">
        <f>IF(ISNUMBER(FIND("KI",'Základní údaje a obsah spisu'!$B$1)),B496,IF(ISNUMBER(FIND("PS",'Základní údaje a obsah spisu'!$B$1)),C496,IF(ISNUMBER(FIND("SU",'Základní údaje a obsah spisu'!$B$1)),D496,IF(ISNUMBER(FIND("SM",'Základní údaje a obsah spisu'!$B$1)),E496,IF(ISNUMBER(FIND("ZP",'Základní údaje a obsah spisu'!$B$1)),F496,IF(ISNUMBER(FIND("ST",'Základní údaje a obsah spisu'!$B$1)),G496,IF(ISNUMBER(FIND("RI",'Základní údaje a obsah spisu'!$B$1)),H496,I496)))))))</f>
        <v>0</v>
      </c>
    </row>
    <row r="497" spans="1:1" x14ac:dyDescent="0.25">
      <c r="A497">
        <f>IF(ISNUMBER(FIND("KI",'Základní údaje a obsah spisu'!$B$1)),B497,IF(ISNUMBER(FIND("PS",'Základní údaje a obsah spisu'!$B$1)),C497,IF(ISNUMBER(FIND("SU",'Základní údaje a obsah spisu'!$B$1)),D497,IF(ISNUMBER(FIND("SM",'Základní údaje a obsah spisu'!$B$1)),E497,IF(ISNUMBER(FIND("ZP",'Základní údaje a obsah spisu'!$B$1)),F497,IF(ISNUMBER(FIND("ST",'Základní údaje a obsah spisu'!$B$1)),G497,IF(ISNUMBER(FIND("RI",'Základní údaje a obsah spisu'!$B$1)),H497,I497)))))))</f>
        <v>0</v>
      </c>
    </row>
    <row r="498" spans="1:1" x14ac:dyDescent="0.25">
      <c r="A498">
        <f>IF(ISNUMBER(FIND("KI",'Základní údaje a obsah spisu'!$B$1)),B498,IF(ISNUMBER(FIND("PS",'Základní údaje a obsah spisu'!$B$1)),C498,IF(ISNUMBER(FIND("SU",'Základní údaje a obsah spisu'!$B$1)),D498,IF(ISNUMBER(FIND("SM",'Základní údaje a obsah spisu'!$B$1)),E498,IF(ISNUMBER(FIND("ZP",'Základní údaje a obsah spisu'!$B$1)),F498,IF(ISNUMBER(FIND("ST",'Základní údaje a obsah spisu'!$B$1)),G498,IF(ISNUMBER(FIND("RI",'Základní údaje a obsah spisu'!$B$1)),H498,I498)))))))</f>
        <v>0</v>
      </c>
    </row>
    <row r="499" spans="1:1" x14ac:dyDescent="0.25">
      <c r="A499">
        <f>IF(ISNUMBER(FIND("KI",'Základní údaje a obsah spisu'!$B$1)),B499,IF(ISNUMBER(FIND("PS",'Základní údaje a obsah spisu'!$B$1)),C499,IF(ISNUMBER(FIND("SU",'Základní údaje a obsah spisu'!$B$1)),D499,IF(ISNUMBER(FIND("SM",'Základní údaje a obsah spisu'!$B$1)),E499,IF(ISNUMBER(FIND("ZP",'Základní údaje a obsah spisu'!$B$1)),F499,IF(ISNUMBER(FIND("ST",'Základní údaje a obsah spisu'!$B$1)),G499,IF(ISNUMBER(FIND("RI",'Základní údaje a obsah spisu'!$B$1)),H499,I499)))))))</f>
        <v>0</v>
      </c>
    </row>
    <row r="500" spans="1:1" x14ac:dyDescent="0.25">
      <c r="A500">
        <f>IF(ISNUMBER(FIND("KI",'Základní údaje a obsah spisu'!$B$1)),B500,IF(ISNUMBER(FIND("PS",'Základní údaje a obsah spisu'!$B$1)),C500,IF(ISNUMBER(FIND("SU",'Základní údaje a obsah spisu'!$B$1)),D500,IF(ISNUMBER(FIND("SM",'Základní údaje a obsah spisu'!$B$1)),E500,IF(ISNUMBER(FIND("ZP",'Základní údaje a obsah spisu'!$B$1)),F500,IF(ISNUMBER(FIND("ST",'Základní údaje a obsah spisu'!$B$1)),G500,IF(ISNUMBER(FIND("RI",'Základní údaje a obsah spisu'!$B$1)),H500,I500)))))))</f>
        <v>0</v>
      </c>
    </row>
    <row r="501" spans="1:1" x14ac:dyDescent="0.25">
      <c r="A501">
        <f>IF(ISNUMBER(FIND("KI",'Základní údaje a obsah spisu'!$B$1)),B501,IF(ISNUMBER(FIND("PS",'Základní údaje a obsah spisu'!$B$1)),C501,IF(ISNUMBER(FIND("SU",'Základní údaje a obsah spisu'!$B$1)),D501,IF(ISNUMBER(FIND("SM",'Základní údaje a obsah spisu'!$B$1)),E501,IF(ISNUMBER(FIND("ZP",'Základní údaje a obsah spisu'!$B$1)),F501,IF(ISNUMBER(FIND("ST",'Základní údaje a obsah spisu'!$B$1)),G501,IF(ISNUMBER(FIND("RI",'Základní údaje a obsah spisu'!$B$1)),H501,I501)))))))</f>
        <v>0</v>
      </c>
    </row>
    <row r="502" spans="1:1" x14ac:dyDescent="0.25">
      <c r="A502">
        <f>IF(ISNUMBER(FIND("KI",'Základní údaje a obsah spisu'!$B$1)),B502,IF(ISNUMBER(FIND("PS",'Základní údaje a obsah spisu'!$B$1)),C502,IF(ISNUMBER(FIND("SU",'Základní údaje a obsah spisu'!$B$1)),D502,IF(ISNUMBER(FIND("SM",'Základní údaje a obsah spisu'!$B$1)),E502,IF(ISNUMBER(FIND("ZP",'Základní údaje a obsah spisu'!$B$1)),F502,IF(ISNUMBER(FIND("ST",'Základní údaje a obsah spisu'!$B$1)),G502,IF(ISNUMBER(FIND("RI",'Základní údaje a obsah spisu'!$B$1)),H502,I502)))))))</f>
        <v>0</v>
      </c>
    </row>
    <row r="503" spans="1:1" x14ac:dyDescent="0.25">
      <c r="A503">
        <f>IF(ISNUMBER(FIND("KI",'Základní údaje a obsah spisu'!$B$1)),B503,IF(ISNUMBER(FIND("PS",'Základní údaje a obsah spisu'!$B$1)),C503,IF(ISNUMBER(FIND("SU",'Základní údaje a obsah spisu'!$B$1)),D503,IF(ISNUMBER(FIND("SM",'Základní údaje a obsah spisu'!$B$1)),E503,IF(ISNUMBER(FIND("ZP",'Základní údaje a obsah spisu'!$B$1)),F503,IF(ISNUMBER(FIND("ST",'Základní údaje a obsah spisu'!$B$1)),G503,IF(ISNUMBER(FIND("RI",'Základní údaje a obsah spisu'!$B$1)),H503,I503)))))))</f>
        <v>0</v>
      </c>
    </row>
    <row r="504" spans="1:1" x14ac:dyDescent="0.25">
      <c r="A504">
        <f>IF(ISNUMBER(FIND("KI",'Základní údaje a obsah spisu'!$B$1)),B504,IF(ISNUMBER(FIND("PS",'Základní údaje a obsah spisu'!$B$1)),C504,IF(ISNUMBER(FIND("SU",'Základní údaje a obsah spisu'!$B$1)),D504,IF(ISNUMBER(FIND("SM",'Základní údaje a obsah spisu'!$B$1)),E504,IF(ISNUMBER(FIND("ZP",'Základní údaje a obsah spisu'!$B$1)),F504,IF(ISNUMBER(FIND("ST",'Základní údaje a obsah spisu'!$B$1)),G504,IF(ISNUMBER(FIND("RI",'Základní údaje a obsah spisu'!$B$1)),H504,I504)))))))</f>
        <v>0</v>
      </c>
    </row>
    <row r="505" spans="1:1" x14ac:dyDescent="0.25">
      <c r="A505">
        <f>IF(ISNUMBER(FIND("KI",'Základní údaje a obsah spisu'!$B$1)),B505,IF(ISNUMBER(FIND("PS",'Základní údaje a obsah spisu'!$B$1)),C505,IF(ISNUMBER(FIND("SU",'Základní údaje a obsah spisu'!$B$1)),D505,IF(ISNUMBER(FIND("SM",'Základní údaje a obsah spisu'!$B$1)),E505,IF(ISNUMBER(FIND("ZP",'Základní údaje a obsah spisu'!$B$1)),F505,IF(ISNUMBER(FIND("ST",'Základní údaje a obsah spisu'!$B$1)),G505,IF(ISNUMBER(FIND("RI",'Základní údaje a obsah spisu'!$B$1)),H505,I505)))))))</f>
        <v>0</v>
      </c>
    </row>
    <row r="506" spans="1:1" x14ac:dyDescent="0.25">
      <c r="A506">
        <f>IF(ISNUMBER(FIND("KI",'Základní údaje a obsah spisu'!$B$1)),B506,IF(ISNUMBER(FIND("PS",'Základní údaje a obsah spisu'!$B$1)),C506,IF(ISNUMBER(FIND("SU",'Základní údaje a obsah spisu'!$B$1)),D506,IF(ISNUMBER(FIND("SM",'Základní údaje a obsah spisu'!$B$1)),E506,IF(ISNUMBER(FIND("ZP",'Základní údaje a obsah spisu'!$B$1)),F506,IF(ISNUMBER(FIND("ST",'Základní údaje a obsah spisu'!$B$1)),G506,IF(ISNUMBER(FIND("RI",'Základní údaje a obsah spisu'!$B$1)),H506,I506)))))))</f>
        <v>0</v>
      </c>
    </row>
    <row r="507" spans="1:1" x14ac:dyDescent="0.25">
      <c r="A507">
        <f>IF(ISNUMBER(FIND("KI",'Základní údaje a obsah spisu'!$B$1)),B507,IF(ISNUMBER(FIND("PS",'Základní údaje a obsah spisu'!$B$1)),C507,IF(ISNUMBER(FIND("SU",'Základní údaje a obsah spisu'!$B$1)),D507,IF(ISNUMBER(FIND("SM",'Základní údaje a obsah spisu'!$B$1)),E507,IF(ISNUMBER(FIND("ZP",'Základní údaje a obsah spisu'!$B$1)),F507,IF(ISNUMBER(FIND("ST",'Základní údaje a obsah spisu'!$B$1)),G507,IF(ISNUMBER(FIND("RI",'Základní údaje a obsah spisu'!$B$1)),H507,I507)))))))</f>
        <v>0</v>
      </c>
    </row>
    <row r="508" spans="1:1" x14ac:dyDescent="0.25">
      <c r="A508">
        <f>IF(ISNUMBER(FIND("KI",'Základní údaje a obsah spisu'!$B$1)),B508,IF(ISNUMBER(FIND("PS",'Základní údaje a obsah spisu'!$B$1)),C508,IF(ISNUMBER(FIND("SU",'Základní údaje a obsah spisu'!$B$1)),D508,IF(ISNUMBER(FIND("SM",'Základní údaje a obsah spisu'!$B$1)),E508,IF(ISNUMBER(FIND("ZP",'Základní údaje a obsah spisu'!$B$1)),F508,IF(ISNUMBER(FIND("ST",'Základní údaje a obsah spisu'!$B$1)),G508,IF(ISNUMBER(FIND("RI",'Základní údaje a obsah spisu'!$B$1)),H508,I508)))))))</f>
        <v>0</v>
      </c>
    </row>
    <row r="509" spans="1:1" x14ac:dyDescent="0.25">
      <c r="A509">
        <f>IF(ISNUMBER(FIND("KI",'Základní údaje a obsah spisu'!$B$1)),B509,IF(ISNUMBER(FIND("PS",'Základní údaje a obsah spisu'!$B$1)),C509,IF(ISNUMBER(FIND("SU",'Základní údaje a obsah spisu'!$B$1)),D509,IF(ISNUMBER(FIND("SM",'Základní údaje a obsah spisu'!$B$1)),E509,IF(ISNUMBER(FIND("ZP",'Základní údaje a obsah spisu'!$B$1)),F509,IF(ISNUMBER(FIND("ST",'Základní údaje a obsah spisu'!$B$1)),G509,IF(ISNUMBER(FIND("RI",'Základní údaje a obsah spisu'!$B$1)),H509,I509)))))))</f>
        <v>0</v>
      </c>
    </row>
    <row r="510" spans="1:1" x14ac:dyDescent="0.25">
      <c r="A510">
        <f>IF(ISNUMBER(FIND("KI",'Základní údaje a obsah spisu'!$B$1)),B510,IF(ISNUMBER(FIND("PS",'Základní údaje a obsah spisu'!$B$1)),C510,IF(ISNUMBER(FIND("SU",'Základní údaje a obsah spisu'!$B$1)),D510,IF(ISNUMBER(FIND("SM",'Základní údaje a obsah spisu'!$B$1)),E510,IF(ISNUMBER(FIND("ZP",'Základní údaje a obsah spisu'!$B$1)),F510,IF(ISNUMBER(FIND("ST",'Základní údaje a obsah spisu'!$B$1)),G510,IF(ISNUMBER(FIND("RI",'Základní údaje a obsah spisu'!$B$1)),H510,I510)))))))</f>
        <v>0</v>
      </c>
    </row>
    <row r="511" spans="1:1" x14ac:dyDescent="0.25">
      <c r="A511">
        <f>IF(ISNUMBER(FIND("KI",'Základní údaje a obsah spisu'!$B$1)),B511,IF(ISNUMBER(FIND("PS",'Základní údaje a obsah spisu'!$B$1)),C511,IF(ISNUMBER(FIND("SU",'Základní údaje a obsah spisu'!$B$1)),D511,IF(ISNUMBER(FIND("SM",'Základní údaje a obsah spisu'!$B$1)),E511,IF(ISNUMBER(FIND("ZP",'Základní údaje a obsah spisu'!$B$1)),F511,IF(ISNUMBER(FIND("ST",'Základní údaje a obsah spisu'!$B$1)),G511,IF(ISNUMBER(FIND("RI",'Základní údaje a obsah spisu'!$B$1)),H511,I511)))))))</f>
        <v>0</v>
      </c>
    </row>
    <row r="512" spans="1:1" x14ac:dyDescent="0.25">
      <c r="A512">
        <f>IF(ISNUMBER(FIND("KI",'Základní údaje a obsah spisu'!$B$1)),B512,IF(ISNUMBER(FIND("PS",'Základní údaje a obsah spisu'!$B$1)),C512,IF(ISNUMBER(FIND("SU",'Základní údaje a obsah spisu'!$B$1)),D512,IF(ISNUMBER(FIND("SM",'Základní údaje a obsah spisu'!$B$1)),E512,IF(ISNUMBER(FIND("ZP",'Základní údaje a obsah spisu'!$B$1)),F512,IF(ISNUMBER(FIND("ST",'Základní údaje a obsah spisu'!$B$1)),G512,IF(ISNUMBER(FIND("RI",'Základní údaje a obsah spisu'!$B$1)),H512,I512)))))))</f>
        <v>0</v>
      </c>
    </row>
    <row r="513" spans="1:1" x14ac:dyDescent="0.25">
      <c r="A513">
        <f>IF(ISNUMBER(FIND("KI",'Základní údaje a obsah spisu'!$B$1)),B513,IF(ISNUMBER(FIND("PS",'Základní údaje a obsah spisu'!$B$1)),C513,IF(ISNUMBER(FIND("SU",'Základní údaje a obsah spisu'!$B$1)),D513,IF(ISNUMBER(FIND("SM",'Základní údaje a obsah spisu'!$B$1)),E513,IF(ISNUMBER(FIND("ZP",'Základní údaje a obsah spisu'!$B$1)),F513,IF(ISNUMBER(FIND("ST",'Základní údaje a obsah spisu'!$B$1)),G513,IF(ISNUMBER(FIND("RI",'Základní údaje a obsah spisu'!$B$1)),H513,I513)))))))</f>
        <v>0</v>
      </c>
    </row>
    <row r="514" spans="1:1" x14ac:dyDescent="0.25">
      <c r="A514">
        <f>IF(ISNUMBER(FIND("KI",'Základní údaje a obsah spisu'!$B$1)),B514,IF(ISNUMBER(FIND("PS",'Základní údaje a obsah spisu'!$B$1)),C514,IF(ISNUMBER(FIND("SU",'Základní údaje a obsah spisu'!$B$1)),D514,IF(ISNUMBER(FIND("SM",'Základní údaje a obsah spisu'!$B$1)),E514,IF(ISNUMBER(FIND("ZP",'Základní údaje a obsah spisu'!$B$1)),F514,IF(ISNUMBER(FIND("ST",'Základní údaje a obsah spisu'!$B$1)),G514,IF(ISNUMBER(FIND("RI",'Základní údaje a obsah spisu'!$B$1)),H514,I514)))))))</f>
        <v>0</v>
      </c>
    </row>
    <row r="515" spans="1:1" x14ac:dyDescent="0.25">
      <c r="A515">
        <f>IF(ISNUMBER(FIND("KI",'Základní údaje a obsah spisu'!$B$1)),B515,IF(ISNUMBER(FIND("PS",'Základní údaje a obsah spisu'!$B$1)),C515,IF(ISNUMBER(FIND("SU",'Základní údaje a obsah spisu'!$B$1)),D515,IF(ISNUMBER(FIND("SM",'Základní údaje a obsah spisu'!$B$1)),E515,IF(ISNUMBER(FIND("ZP",'Základní údaje a obsah spisu'!$B$1)),F515,IF(ISNUMBER(FIND("ST",'Základní údaje a obsah spisu'!$B$1)),G515,IF(ISNUMBER(FIND("RI",'Základní údaje a obsah spisu'!$B$1)),H515,I515)))))))</f>
        <v>0</v>
      </c>
    </row>
    <row r="516" spans="1:1" x14ac:dyDescent="0.25">
      <c r="A516">
        <f>IF(ISNUMBER(FIND("KI",'Základní údaje a obsah spisu'!$B$1)),B516,IF(ISNUMBER(FIND("PS",'Základní údaje a obsah spisu'!$B$1)),C516,IF(ISNUMBER(FIND("SU",'Základní údaje a obsah spisu'!$B$1)),D516,IF(ISNUMBER(FIND("SM",'Základní údaje a obsah spisu'!$B$1)),E516,IF(ISNUMBER(FIND("ZP",'Základní údaje a obsah spisu'!$B$1)),F516,IF(ISNUMBER(FIND("ST",'Základní údaje a obsah spisu'!$B$1)),G516,IF(ISNUMBER(FIND("RI",'Základní údaje a obsah spisu'!$B$1)),H516,I516)))))))</f>
        <v>0</v>
      </c>
    </row>
    <row r="517" spans="1:1" x14ac:dyDescent="0.25">
      <c r="A517">
        <f>IF(ISNUMBER(FIND("KI",'Základní údaje a obsah spisu'!$B$1)),B517,IF(ISNUMBER(FIND("PS",'Základní údaje a obsah spisu'!$B$1)),C517,IF(ISNUMBER(FIND("SU",'Základní údaje a obsah spisu'!$B$1)),D517,IF(ISNUMBER(FIND("SM",'Základní údaje a obsah spisu'!$B$1)),E517,IF(ISNUMBER(FIND("ZP",'Základní údaje a obsah spisu'!$B$1)),F517,IF(ISNUMBER(FIND("ST",'Základní údaje a obsah spisu'!$B$1)),G517,IF(ISNUMBER(FIND("RI",'Základní údaje a obsah spisu'!$B$1)),H517,I517)))))))</f>
        <v>0</v>
      </c>
    </row>
    <row r="518" spans="1:1" x14ac:dyDescent="0.25">
      <c r="A518">
        <f>IF(ISNUMBER(FIND("KI",'Základní údaje a obsah spisu'!$B$1)),B518,IF(ISNUMBER(FIND("PS",'Základní údaje a obsah spisu'!$B$1)),C518,IF(ISNUMBER(FIND("SU",'Základní údaje a obsah spisu'!$B$1)),D518,IF(ISNUMBER(FIND("SM",'Základní údaje a obsah spisu'!$B$1)),E518,IF(ISNUMBER(FIND("ZP",'Základní údaje a obsah spisu'!$B$1)),F518,IF(ISNUMBER(FIND("ST",'Základní údaje a obsah spisu'!$B$1)),G518,IF(ISNUMBER(FIND("RI",'Základní údaje a obsah spisu'!$B$1)),H518,I518)))))))</f>
        <v>0</v>
      </c>
    </row>
    <row r="519" spans="1:1" x14ac:dyDescent="0.25">
      <c r="A519">
        <f>IF(ISNUMBER(FIND("KI",'Základní údaje a obsah spisu'!$B$1)),B519,IF(ISNUMBER(FIND("PS",'Základní údaje a obsah spisu'!$B$1)),C519,IF(ISNUMBER(FIND("SU",'Základní údaje a obsah spisu'!$B$1)),D519,IF(ISNUMBER(FIND("SM",'Základní údaje a obsah spisu'!$B$1)),E519,IF(ISNUMBER(FIND("ZP",'Základní údaje a obsah spisu'!$B$1)),F519,IF(ISNUMBER(FIND("ST",'Základní údaje a obsah spisu'!$B$1)),G519,IF(ISNUMBER(FIND("RI",'Základní údaje a obsah spisu'!$B$1)),H519,I519)))))))</f>
        <v>0</v>
      </c>
    </row>
    <row r="520" spans="1:1" x14ac:dyDescent="0.25">
      <c r="A520">
        <f>IF(ISNUMBER(FIND("KI",'Základní údaje a obsah spisu'!$B$1)),B520,IF(ISNUMBER(FIND("PS",'Základní údaje a obsah spisu'!$B$1)),C520,IF(ISNUMBER(FIND("SU",'Základní údaje a obsah spisu'!$B$1)),D520,IF(ISNUMBER(FIND("SM",'Základní údaje a obsah spisu'!$B$1)),E520,IF(ISNUMBER(FIND("ZP",'Základní údaje a obsah spisu'!$B$1)),F520,IF(ISNUMBER(FIND("ST",'Základní údaje a obsah spisu'!$B$1)),G520,IF(ISNUMBER(FIND("RI",'Základní údaje a obsah spisu'!$B$1)),H520,I520)))))))</f>
        <v>0</v>
      </c>
    </row>
    <row r="521" spans="1:1" x14ac:dyDescent="0.25">
      <c r="A521">
        <f>IF(ISNUMBER(FIND("KI",'Základní údaje a obsah spisu'!$B$1)),B521,IF(ISNUMBER(FIND("PS",'Základní údaje a obsah spisu'!$B$1)),C521,IF(ISNUMBER(FIND("SU",'Základní údaje a obsah spisu'!$B$1)),D521,IF(ISNUMBER(FIND("SM",'Základní údaje a obsah spisu'!$B$1)),E521,IF(ISNUMBER(FIND("ZP",'Základní údaje a obsah spisu'!$B$1)),F521,IF(ISNUMBER(FIND("ST",'Základní údaje a obsah spisu'!$B$1)),G521,IF(ISNUMBER(FIND("RI",'Základní údaje a obsah spisu'!$B$1)),H521,I521)))))))</f>
        <v>0</v>
      </c>
    </row>
    <row r="522" spans="1:1" x14ac:dyDescent="0.25">
      <c r="A522">
        <f>IF(ISNUMBER(FIND("KI",'Základní údaje a obsah spisu'!$B$1)),B522,IF(ISNUMBER(FIND("PS",'Základní údaje a obsah spisu'!$B$1)),C522,IF(ISNUMBER(FIND("SU",'Základní údaje a obsah spisu'!$B$1)),D522,IF(ISNUMBER(FIND("SM",'Základní údaje a obsah spisu'!$B$1)),E522,IF(ISNUMBER(FIND("ZP",'Základní údaje a obsah spisu'!$B$1)),F522,IF(ISNUMBER(FIND("ST",'Základní údaje a obsah spisu'!$B$1)),G522,IF(ISNUMBER(FIND("RI",'Základní údaje a obsah spisu'!$B$1)),H522,I522)))))))</f>
        <v>0</v>
      </c>
    </row>
    <row r="523" spans="1:1" x14ac:dyDescent="0.25">
      <c r="A523">
        <f>IF(ISNUMBER(FIND("KI",'Základní údaje a obsah spisu'!$B$1)),B523,IF(ISNUMBER(FIND("PS",'Základní údaje a obsah spisu'!$B$1)),C523,IF(ISNUMBER(FIND("SU",'Základní údaje a obsah spisu'!$B$1)),D523,IF(ISNUMBER(FIND("SM",'Základní údaje a obsah spisu'!$B$1)),E523,IF(ISNUMBER(FIND("ZP",'Základní údaje a obsah spisu'!$B$1)),F523,IF(ISNUMBER(FIND("ST",'Základní údaje a obsah spisu'!$B$1)),G523,IF(ISNUMBER(FIND("RI",'Základní údaje a obsah spisu'!$B$1)),H523,I523)))))))</f>
        <v>0</v>
      </c>
    </row>
    <row r="524" spans="1:1" x14ac:dyDescent="0.25">
      <c r="A524">
        <f>IF(ISNUMBER(FIND("KI",'Základní údaje a obsah spisu'!$B$1)),B524,IF(ISNUMBER(FIND("PS",'Základní údaje a obsah spisu'!$B$1)),C524,IF(ISNUMBER(FIND("SU",'Základní údaje a obsah spisu'!$B$1)),D524,IF(ISNUMBER(FIND("SM",'Základní údaje a obsah spisu'!$B$1)),E524,IF(ISNUMBER(FIND("ZP",'Základní údaje a obsah spisu'!$B$1)),F524,IF(ISNUMBER(FIND("ST",'Základní údaje a obsah spisu'!$B$1)),G524,IF(ISNUMBER(FIND("RI",'Základní údaje a obsah spisu'!$B$1)),H524,I524)))))))</f>
        <v>0</v>
      </c>
    </row>
    <row r="525" spans="1:1" x14ac:dyDescent="0.25">
      <c r="A525">
        <f>IF(ISNUMBER(FIND("KI",'Základní údaje a obsah spisu'!$B$1)),B525,IF(ISNUMBER(FIND("PS",'Základní údaje a obsah spisu'!$B$1)),C525,IF(ISNUMBER(FIND("SU",'Základní údaje a obsah spisu'!$B$1)),D525,IF(ISNUMBER(FIND("SM",'Základní údaje a obsah spisu'!$B$1)),E525,IF(ISNUMBER(FIND("ZP",'Základní údaje a obsah spisu'!$B$1)),F525,IF(ISNUMBER(FIND("ST",'Základní údaje a obsah spisu'!$B$1)),G525,IF(ISNUMBER(FIND("RI",'Základní údaje a obsah spisu'!$B$1)),H525,I525)))))))</f>
        <v>0</v>
      </c>
    </row>
    <row r="526" spans="1:1" x14ac:dyDescent="0.25">
      <c r="A526">
        <f>IF(ISNUMBER(FIND("KI",'Základní údaje a obsah spisu'!$B$1)),B526,IF(ISNUMBER(FIND("PS",'Základní údaje a obsah spisu'!$B$1)),C526,IF(ISNUMBER(FIND("SU",'Základní údaje a obsah spisu'!$B$1)),D526,IF(ISNUMBER(FIND("SM",'Základní údaje a obsah spisu'!$B$1)),E526,IF(ISNUMBER(FIND("ZP",'Základní údaje a obsah spisu'!$B$1)),F526,IF(ISNUMBER(FIND("ST",'Základní údaje a obsah spisu'!$B$1)),G526,IF(ISNUMBER(FIND("RI",'Základní údaje a obsah spisu'!$B$1)),H526,I526)))))))</f>
        <v>0</v>
      </c>
    </row>
    <row r="527" spans="1:1" x14ac:dyDescent="0.25">
      <c r="A527">
        <f>IF(ISNUMBER(FIND("KI",'Základní údaje a obsah spisu'!$B$1)),B527,IF(ISNUMBER(FIND("PS",'Základní údaje a obsah spisu'!$B$1)),C527,IF(ISNUMBER(FIND("SU",'Základní údaje a obsah spisu'!$B$1)),D527,IF(ISNUMBER(FIND("SM",'Základní údaje a obsah spisu'!$B$1)),E527,IF(ISNUMBER(FIND("ZP",'Základní údaje a obsah spisu'!$B$1)),F527,IF(ISNUMBER(FIND("ST",'Základní údaje a obsah spisu'!$B$1)),G527,IF(ISNUMBER(FIND("RI",'Základní údaje a obsah spisu'!$B$1)),H527,I527)))))))</f>
        <v>0</v>
      </c>
    </row>
    <row r="528" spans="1:1" x14ac:dyDescent="0.25">
      <c r="A528">
        <f>IF(ISNUMBER(FIND("KI",'Základní údaje a obsah spisu'!$B$1)),B528,IF(ISNUMBER(FIND("PS",'Základní údaje a obsah spisu'!$B$1)),C528,IF(ISNUMBER(FIND("SU",'Základní údaje a obsah spisu'!$B$1)),D528,IF(ISNUMBER(FIND("SM",'Základní údaje a obsah spisu'!$B$1)),E528,IF(ISNUMBER(FIND("ZP",'Základní údaje a obsah spisu'!$B$1)),F528,IF(ISNUMBER(FIND("ST",'Základní údaje a obsah spisu'!$B$1)),G528,IF(ISNUMBER(FIND("RI",'Základní údaje a obsah spisu'!$B$1)),H528,I528)))))))</f>
        <v>0</v>
      </c>
    </row>
    <row r="529" spans="1:1" x14ac:dyDescent="0.25">
      <c r="A529">
        <f>IF(ISNUMBER(FIND("KI",'Základní údaje a obsah spisu'!$B$1)),B529,IF(ISNUMBER(FIND("PS",'Základní údaje a obsah spisu'!$B$1)),C529,IF(ISNUMBER(FIND("SU",'Základní údaje a obsah spisu'!$B$1)),D529,IF(ISNUMBER(FIND("SM",'Základní údaje a obsah spisu'!$B$1)),E529,IF(ISNUMBER(FIND("ZP",'Základní údaje a obsah spisu'!$B$1)),F529,IF(ISNUMBER(FIND("ST",'Základní údaje a obsah spisu'!$B$1)),G529,IF(ISNUMBER(FIND("RI",'Základní údaje a obsah spisu'!$B$1)),H529,I529)))))))</f>
        <v>0</v>
      </c>
    </row>
    <row r="530" spans="1:1" x14ac:dyDescent="0.25">
      <c r="A530">
        <f>IF(ISNUMBER(FIND("KI",'Základní údaje a obsah spisu'!$B$1)),B530,IF(ISNUMBER(FIND("PS",'Základní údaje a obsah spisu'!$B$1)),C530,IF(ISNUMBER(FIND("SU",'Základní údaje a obsah spisu'!$B$1)),D530,IF(ISNUMBER(FIND("SM",'Základní údaje a obsah spisu'!$B$1)),E530,IF(ISNUMBER(FIND("ZP",'Základní údaje a obsah spisu'!$B$1)),F530,IF(ISNUMBER(FIND("ST",'Základní údaje a obsah spisu'!$B$1)),G530,IF(ISNUMBER(FIND("RI",'Základní údaje a obsah spisu'!$B$1)),H530,I530)))))))</f>
        <v>0</v>
      </c>
    </row>
    <row r="531" spans="1:1" x14ac:dyDescent="0.25">
      <c r="A531">
        <f>IF(ISNUMBER(FIND("KI",'Základní údaje a obsah spisu'!$B$1)),B531,IF(ISNUMBER(FIND("PS",'Základní údaje a obsah spisu'!$B$1)),C531,IF(ISNUMBER(FIND("SU",'Základní údaje a obsah spisu'!$B$1)),D531,IF(ISNUMBER(FIND("SM",'Základní údaje a obsah spisu'!$B$1)),E531,IF(ISNUMBER(FIND("ZP",'Základní údaje a obsah spisu'!$B$1)),F531,IF(ISNUMBER(FIND("ST",'Základní údaje a obsah spisu'!$B$1)),G531,IF(ISNUMBER(FIND("RI",'Základní údaje a obsah spisu'!$B$1)),H531,I531)))))))</f>
        <v>0</v>
      </c>
    </row>
    <row r="532" spans="1:1" x14ac:dyDescent="0.25">
      <c r="A532">
        <f>IF(ISNUMBER(FIND("KI",'Základní údaje a obsah spisu'!$B$1)),B532,IF(ISNUMBER(FIND("PS",'Základní údaje a obsah spisu'!$B$1)),C532,IF(ISNUMBER(FIND("SU",'Základní údaje a obsah spisu'!$B$1)),D532,IF(ISNUMBER(FIND("SM",'Základní údaje a obsah spisu'!$B$1)),E532,IF(ISNUMBER(FIND("ZP",'Základní údaje a obsah spisu'!$B$1)),F532,IF(ISNUMBER(FIND("ST",'Základní údaje a obsah spisu'!$B$1)),G532,IF(ISNUMBER(FIND("RI",'Základní údaje a obsah spisu'!$B$1)),H532,I532)))))))</f>
        <v>0</v>
      </c>
    </row>
    <row r="533" spans="1:1" x14ac:dyDescent="0.25">
      <c r="A533">
        <f>IF(ISNUMBER(FIND("KI",'Základní údaje a obsah spisu'!$B$1)),B533,IF(ISNUMBER(FIND("PS",'Základní údaje a obsah spisu'!$B$1)),C533,IF(ISNUMBER(FIND("SU",'Základní údaje a obsah spisu'!$B$1)),D533,IF(ISNUMBER(FIND("SM",'Základní údaje a obsah spisu'!$B$1)),E533,IF(ISNUMBER(FIND("ZP",'Základní údaje a obsah spisu'!$B$1)),F533,IF(ISNUMBER(FIND("ST",'Základní údaje a obsah spisu'!$B$1)),G533,IF(ISNUMBER(FIND("RI",'Základní údaje a obsah spisu'!$B$1)),H533,I533)))))))</f>
        <v>0</v>
      </c>
    </row>
    <row r="534" spans="1:1" x14ac:dyDescent="0.25">
      <c r="A534">
        <f>IF(ISNUMBER(FIND("KI",'Základní údaje a obsah spisu'!$B$1)),B534,IF(ISNUMBER(FIND("PS",'Základní údaje a obsah spisu'!$B$1)),C534,IF(ISNUMBER(FIND("SU",'Základní údaje a obsah spisu'!$B$1)),D534,IF(ISNUMBER(FIND("SM",'Základní údaje a obsah spisu'!$B$1)),E534,IF(ISNUMBER(FIND("ZP",'Základní údaje a obsah spisu'!$B$1)),F534,IF(ISNUMBER(FIND("ST",'Základní údaje a obsah spisu'!$B$1)),G534,IF(ISNUMBER(FIND("RI",'Základní údaje a obsah spisu'!$B$1)),H534,I534)))))))</f>
        <v>0</v>
      </c>
    </row>
    <row r="535" spans="1:1" x14ac:dyDescent="0.25">
      <c r="A535">
        <f>IF(ISNUMBER(FIND("KI",'Základní údaje a obsah spisu'!$B$1)),B535,IF(ISNUMBER(FIND("PS",'Základní údaje a obsah spisu'!$B$1)),C535,IF(ISNUMBER(FIND("SU",'Základní údaje a obsah spisu'!$B$1)),D535,IF(ISNUMBER(FIND("SM",'Základní údaje a obsah spisu'!$B$1)),E535,IF(ISNUMBER(FIND("ZP",'Základní údaje a obsah spisu'!$B$1)),F535,IF(ISNUMBER(FIND("ST",'Základní údaje a obsah spisu'!$B$1)),G535,IF(ISNUMBER(FIND("RI",'Základní údaje a obsah spisu'!$B$1)),H535,I535)))))))</f>
        <v>0</v>
      </c>
    </row>
    <row r="536" spans="1:1" x14ac:dyDescent="0.25">
      <c r="A536">
        <f>IF(ISNUMBER(FIND("KI",'Základní údaje a obsah spisu'!$B$1)),B536,IF(ISNUMBER(FIND("PS",'Základní údaje a obsah spisu'!$B$1)),C536,IF(ISNUMBER(FIND("SU",'Základní údaje a obsah spisu'!$B$1)),D536,IF(ISNUMBER(FIND("SM",'Základní údaje a obsah spisu'!$B$1)),E536,IF(ISNUMBER(FIND("ZP",'Základní údaje a obsah spisu'!$B$1)),F536,IF(ISNUMBER(FIND("ST",'Základní údaje a obsah spisu'!$B$1)),G536,IF(ISNUMBER(FIND("RI",'Základní údaje a obsah spisu'!$B$1)),H536,I536)))))))</f>
        <v>0</v>
      </c>
    </row>
    <row r="537" spans="1:1" x14ac:dyDescent="0.25">
      <c r="A537">
        <f>IF(ISNUMBER(FIND("KI",'Základní údaje a obsah spisu'!$B$1)),B537,IF(ISNUMBER(FIND("PS",'Základní údaje a obsah spisu'!$B$1)),C537,IF(ISNUMBER(FIND("SU",'Základní údaje a obsah spisu'!$B$1)),D537,IF(ISNUMBER(FIND("SM",'Základní údaje a obsah spisu'!$B$1)),E537,IF(ISNUMBER(FIND("ZP",'Základní údaje a obsah spisu'!$B$1)),F537,IF(ISNUMBER(FIND("ST",'Základní údaje a obsah spisu'!$B$1)),G537,IF(ISNUMBER(FIND("RI",'Základní údaje a obsah spisu'!$B$1)),H537,I537)))))))</f>
        <v>0</v>
      </c>
    </row>
    <row r="538" spans="1:1" x14ac:dyDescent="0.25">
      <c r="A538">
        <f>IF(ISNUMBER(FIND("KI",'Základní údaje a obsah spisu'!$B$1)),B538,IF(ISNUMBER(FIND("PS",'Základní údaje a obsah spisu'!$B$1)),C538,IF(ISNUMBER(FIND("SU",'Základní údaje a obsah spisu'!$B$1)),D538,IF(ISNUMBER(FIND("SM",'Základní údaje a obsah spisu'!$B$1)),E538,IF(ISNUMBER(FIND("ZP",'Základní údaje a obsah spisu'!$B$1)),F538,IF(ISNUMBER(FIND("ST",'Základní údaje a obsah spisu'!$B$1)),G538,IF(ISNUMBER(FIND("RI",'Základní údaje a obsah spisu'!$B$1)),H538,I538)))))))</f>
        <v>0</v>
      </c>
    </row>
    <row r="539" spans="1:1" x14ac:dyDescent="0.25">
      <c r="A539">
        <f>IF(ISNUMBER(FIND("KI",'Základní údaje a obsah spisu'!$B$1)),B539,IF(ISNUMBER(FIND("PS",'Základní údaje a obsah spisu'!$B$1)),C539,IF(ISNUMBER(FIND("SU",'Základní údaje a obsah spisu'!$B$1)),D539,IF(ISNUMBER(FIND("SM",'Základní údaje a obsah spisu'!$B$1)),E539,IF(ISNUMBER(FIND("ZP",'Základní údaje a obsah spisu'!$B$1)),F539,IF(ISNUMBER(FIND("ST",'Základní údaje a obsah spisu'!$B$1)),G539,IF(ISNUMBER(FIND("RI",'Základní údaje a obsah spisu'!$B$1)),H539,I539)))))))</f>
        <v>0</v>
      </c>
    </row>
    <row r="540" spans="1:1" x14ac:dyDescent="0.25">
      <c r="A540">
        <f>IF(ISNUMBER(FIND("KI",'Základní údaje a obsah spisu'!$B$1)),B540,IF(ISNUMBER(FIND("PS",'Základní údaje a obsah spisu'!$B$1)),C540,IF(ISNUMBER(FIND("SU",'Základní údaje a obsah spisu'!$B$1)),D540,IF(ISNUMBER(FIND("SM",'Základní údaje a obsah spisu'!$B$1)),E540,IF(ISNUMBER(FIND("ZP",'Základní údaje a obsah spisu'!$B$1)),F540,IF(ISNUMBER(FIND("ST",'Základní údaje a obsah spisu'!$B$1)),G540,IF(ISNUMBER(FIND("RI",'Základní údaje a obsah spisu'!$B$1)),H540,I540)))))))</f>
        <v>0</v>
      </c>
    </row>
    <row r="541" spans="1:1" x14ac:dyDescent="0.25">
      <c r="A541">
        <f>IF(ISNUMBER(FIND("KI",'Základní údaje a obsah spisu'!$B$1)),B541,IF(ISNUMBER(FIND("PS",'Základní údaje a obsah spisu'!$B$1)),C541,IF(ISNUMBER(FIND("SU",'Základní údaje a obsah spisu'!$B$1)),D541,IF(ISNUMBER(FIND("SM",'Základní údaje a obsah spisu'!$B$1)),E541,IF(ISNUMBER(FIND("ZP",'Základní údaje a obsah spisu'!$B$1)),F541,IF(ISNUMBER(FIND("ST",'Základní údaje a obsah spisu'!$B$1)),G541,IF(ISNUMBER(FIND("RI",'Základní údaje a obsah spisu'!$B$1)),H541,I541)))))))</f>
        <v>0</v>
      </c>
    </row>
    <row r="542" spans="1:1" x14ac:dyDescent="0.25">
      <c r="A542">
        <f>IF(ISNUMBER(FIND("KI",'Základní údaje a obsah spisu'!$B$1)),B542,IF(ISNUMBER(FIND("PS",'Základní údaje a obsah spisu'!$B$1)),C542,IF(ISNUMBER(FIND("SU",'Základní údaje a obsah spisu'!$B$1)),D542,IF(ISNUMBER(FIND("SM",'Základní údaje a obsah spisu'!$B$1)),E542,IF(ISNUMBER(FIND("ZP",'Základní údaje a obsah spisu'!$B$1)),F542,IF(ISNUMBER(FIND("ST",'Základní údaje a obsah spisu'!$B$1)),G542,IF(ISNUMBER(FIND("RI",'Základní údaje a obsah spisu'!$B$1)),H542,I542)))))))</f>
        <v>0</v>
      </c>
    </row>
    <row r="543" spans="1:1" x14ac:dyDescent="0.25">
      <c r="A543">
        <f>IF(ISNUMBER(FIND("KI",'Základní údaje a obsah spisu'!$B$1)),B543,IF(ISNUMBER(FIND("PS",'Základní údaje a obsah spisu'!$B$1)),C543,IF(ISNUMBER(FIND("SU",'Základní údaje a obsah spisu'!$B$1)),D543,IF(ISNUMBER(FIND("SM",'Základní údaje a obsah spisu'!$B$1)),E543,IF(ISNUMBER(FIND("ZP",'Základní údaje a obsah spisu'!$B$1)),F543,IF(ISNUMBER(FIND("ST",'Základní údaje a obsah spisu'!$B$1)),G543,IF(ISNUMBER(FIND("RI",'Základní údaje a obsah spisu'!$B$1)),H543,I543)))))))</f>
        <v>0</v>
      </c>
    </row>
    <row r="544" spans="1:1" x14ac:dyDescent="0.25">
      <c r="A544">
        <f>IF(ISNUMBER(FIND("KI",'Základní údaje a obsah spisu'!$B$1)),B544,IF(ISNUMBER(FIND("PS",'Základní údaje a obsah spisu'!$B$1)),C544,IF(ISNUMBER(FIND("SU",'Základní údaje a obsah spisu'!$B$1)),D544,IF(ISNUMBER(FIND("SM",'Základní údaje a obsah spisu'!$B$1)),E544,IF(ISNUMBER(FIND("ZP",'Základní údaje a obsah spisu'!$B$1)),F544,IF(ISNUMBER(FIND("ST",'Základní údaje a obsah spisu'!$B$1)),G544,IF(ISNUMBER(FIND("RI",'Základní údaje a obsah spisu'!$B$1)),H544,I544)))))))</f>
        <v>0</v>
      </c>
    </row>
    <row r="545" spans="1:1" x14ac:dyDescent="0.25">
      <c r="A545">
        <f>IF(ISNUMBER(FIND("KI",'Základní údaje a obsah spisu'!$B$1)),B545,IF(ISNUMBER(FIND("PS",'Základní údaje a obsah spisu'!$B$1)),C545,IF(ISNUMBER(FIND("SU",'Základní údaje a obsah spisu'!$B$1)),D545,IF(ISNUMBER(FIND("SM",'Základní údaje a obsah spisu'!$B$1)),E545,IF(ISNUMBER(FIND("ZP",'Základní údaje a obsah spisu'!$B$1)),F545,IF(ISNUMBER(FIND("ST",'Základní údaje a obsah spisu'!$B$1)),G545,IF(ISNUMBER(FIND("RI",'Základní údaje a obsah spisu'!$B$1)),H545,I545)))))))</f>
        <v>0</v>
      </c>
    </row>
    <row r="546" spans="1:1" x14ac:dyDescent="0.25">
      <c r="A546">
        <f>IF(ISNUMBER(FIND("KI",'Základní údaje a obsah spisu'!$B$1)),B546,IF(ISNUMBER(FIND("PS",'Základní údaje a obsah spisu'!$B$1)),C546,IF(ISNUMBER(FIND("SU",'Základní údaje a obsah spisu'!$B$1)),D546,IF(ISNUMBER(FIND("SM",'Základní údaje a obsah spisu'!$B$1)),E546,IF(ISNUMBER(FIND("ZP",'Základní údaje a obsah spisu'!$B$1)),F546,IF(ISNUMBER(FIND("ST",'Základní údaje a obsah spisu'!$B$1)),G546,IF(ISNUMBER(FIND("RI",'Základní údaje a obsah spisu'!$B$1)),H546,I546)))))))</f>
        <v>0</v>
      </c>
    </row>
    <row r="547" spans="1:1" x14ac:dyDescent="0.25">
      <c r="A547">
        <f>IF(ISNUMBER(FIND("KI",'Základní údaje a obsah spisu'!$B$1)),B547,IF(ISNUMBER(FIND("PS",'Základní údaje a obsah spisu'!$B$1)),C547,IF(ISNUMBER(FIND("SU",'Základní údaje a obsah spisu'!$B$1)),D547,IF(ISNUMBER(FIND("SM",'Základní údaje a obsah spisu'!$B$1)),E547,IF(ISNUMBER(FIND("ZP",'Základní údaje a obsah spisu'!$B$1)),F547,IF(ISNUMBER(FIND("ST",'Základní údaje a obsah spisu'!$B$1)),G547,IF(ISNUMBER(FIND("RI",'Základní údaje a obsah spisu'!$B$1)),H547,I547)))))))</f>
        <v>0</v>
      </c>
    </row>
    <row r="548" spans="1:1" x14ac:dyDescent="0.25">
      <c r="A548">
        <f>IF(ISNUMBER(FIND("KI",'Základní údaje a obsah spisu'!$B$1)),B548,IF(ISNUMBER(FIND("PS",'Základní údaje a obsah spisu'!$B$1)),C548,IF(ISNUMBER(FIND("SU",'Základní údaje a obsah spisu'!$B$1)),D548,IF(ISNUMBER(FIND("SM",'Základní údaje a obsah spisu'!$B$1)),E548,IF(ISNUMBER(FIND("ZP",'Základní údaje a obsah spisu'!$B$1)),F548,IF(ISNUMBER(FIND("ST",'Základní údaje a obsah spisu'!$B$1)),G548,IF(ISNUMBER(FIND("RI",'Základní údaje a obsah spisu'!$B$1)),H548,I548)))))))</f>
        <v>0</v>
      </c>
    </row>
    <row r="549" spans="1:1" x14ac:dyDescent="0.25">
      <c r="A549">
        <f>IF(ISNUMBER(FIND("KI",'Základní údaje a obsah spisu'!$B$1)),B549,IF(ISNUMBER(FIND("PS",'Základní údaje a obsah spisu'!$B$1)),C549,IF(ISNUMBER(FIND("SU",'Základní údaje a obsah spisu'!$B$1)),D549,IF(ISNUMBER(FIND("SM",'Základní údaje a obsah spisu'!$B$1)),E549,IF(ISNUMBER(FIND("ZP",'Základní údaje a obsah spisu'!$B$1)),F549,IF(ISNUMBER(FIND("ST",'Základní údaje a obsah spisu'!$B$1)),G549,IF(ISNUMBER(FIND("RI",'Základní údaje a obsah spisu'!$B$1)),H549,I549)))))))</f>
        <v>0</v>
      </c>
    </row>
    <row r="550" spans="1:1" x14ac:dyDescent="0.25">
      <c r="A550">
        <f>IF(ISNUMBER(FIND("KI",'Základní údaje a obsah spisu'!$B$1)),B550,IF(ISNUMBER(FIND("PS",'Základní údaje a obsah spisu'!$B$1)),C550,IF(ISNUMBER(FIND("SU",'Základní údaje a obsah spisu'!$B$1)),D550,IF(ISNUMBER(FIND("SM",'Základní údaje a obsah spisu'!$B$1)),E550,IF(ISNUMBER(FIND("ZP",'Základní údaje a obsah spisu'!$B$1)),F550,IF(ISNUMBER(FIND("ST",'Základní údaje a obsah spisu'!$B$1)),G550,IF(ISNUMBER(FIND("RI",'Základní údaje a obsah spisu'!$B$1)),H550,I550)))))))</f>
        <v>0</v>
      </c>
    </row>
    <row r="551" spans="1:1" x14ac:dyDescent="0.25">
      <c r="A551">
        <f>IF(ISNUMBER(FIND("KI",'Základní údaje a obsah spisu'!$B$1)),B551,IF(ISNUMBER(FIND("PS",'Základní údaje a obsah spisu'!$B$1)),C551,IF(ISNUMBER(FIND("SU",'Základní údaje a obsah spisu'!$B$1)),D551,IF(ISNUMBER(FIND("SM",'Základní údaje a obsah spisu'!$B$1)),E551,IF(ISNUMBER(FIND("ZP",'Základní údaje a obsah spisu'!$B$1)),F551,IF(ISNUMBER(FIND("ST",'Základní údaje a obsah spisu'!$B$1)),G551,IF(ISNUMBER(FIND("RI",'Základní údaje a obsah spisu'!$B$1)),H551,I551)))))))</f>
        <v>0</v>
      </c>
    </row>
    <row r="552" spans="1:1" x14ac:dyDescent="0.25">
      <c r="A552">
        <f>IF(ISNUMBER(FIND("KI",'Základní údaje a obsah spisu'!$B$1)),B552,IF(ISNUMBER(FIND("PS",'Základní údaje a obsah spisu'!$B$1)),C552,IF(ISNUMBER(FIND("SU",'Základní údaje a obsah spisu'!$B$1)),D552,IF(ISNUMBER(FIND("SM",'Základní údaje a obsah spisu'!$B$1)),E552,IF(ISNUMBER(FIND("ZP",'Základní údaje a obsah spisu'!$B$1)),F552,IF(ISNUMBER(FIND("ST",'Základní údaje a obsah spisu'!$B$1)),G552,IF(ISNUMBER(FIND("RI",'Základní údaje a obsah spisu'!$B$1)),H552,I552)))))))</f>
        <v>0</v>
      </c>
    </row>
    <row r="553" spans="1:1" x14ac:dyDescent="0.25">
      <c r="A553">
        <f>IF(ISNUMBER(FIND("KI",'Základní údaje a obsah spisu'!$B$1)),B553,IF(ISNUMBER(FIND("PS",'Základní údaje a obsah spisu'!$B$1)),C553,IF(ISNUMBER(FIND("SU",'Základní údaje a obsah spisu'!$B$1)),D553,IF(ISNUMBER(FIND("SM",'Základní údaje a obsah spisu'!$B$1)),E553,IF(ISNUMBER(FIND("ZP",'Základní údaje a obsah spisu'!$B$1)),F553,IF(ISNUMBER(FIND("ST",'Základní údaje a obsah spisu'!$B$1)),G553,IF(ISNUMBER(FIND("RI",'Základní údaje a obsah spisu'!$B$1)),H553,I553)))))))</f>
        <v>0</v>
      </c>
    </row>
    <row r="554" spans="1:1" x14ac:dyDescent="0.25">
      <c r="A554">
        <f>IF(ISNUMBER(FIND("KI",'Základní údaje a obsah spisu'!$B$1)),B554,IF(ISNUMBER(FIND("PS",'Základní údaje a obsah spisu'!$B$1)),C554,IF(ISNUMBER(FIND("SU",'Základní údaje a obsah spisu'!$B$1)),D554,IF(ISNUMBER(FIND("SM",'Základní údaje a obsah spisu'!$B$1)),E554,IF(ISNUMBER(FIND("ZP",'Základní údaje a obsah spisu'!$B$1)),F554,IF(ISNUMBER(FIND("ST",'Základní údaje a obsah spisu'!$B$1)),G554,IF(ISNUMBER(FIND("RI",'Základní údaje a obsah spisu'!$B$1)),H554,I554)))))))</f>
        <v>0</v>
      </c>
    </row>
    <row r="555" spans="1:1" x14ac:dyDescent="0.25">
      <c r="A555">
        <f>IF(ISNUMBER(FIND("KI",'Základní údaje a obsah spisu'!$B$1)),B555,IF(ISNUMBER(FIND("PS",'Základní údaje a obsah spisu'!$B$1)),C555,IF(ISNUMBER(FIND("SU",'Základní údaje a obsah spisu'!$B$1)),D555,IF(ISNUMBER(FIND("SM",'Základní údaje a obsah spisu'!$B$1)),E555,IF(ISNUMBER(FIND("ZP",'Základní údaje a obsah spisu'!$B$1)),F555,IF(ISNUMBER(FIND("ST",'Základní údaje a obsah spisu'!$B$1)),G555,IF(ISNUMBER(FIND("RI",'Základní údaje a obsah spisu'!$B$1)),H555,I555)))))))</f>
        <v>0</v>
      </c>
    </row>
    <row r="556" spans="1:1" x14ac:dyDescent="0.25">
      <c r="A556">
        <f>IF(ISNUMBER(FIND("KI",'Základní údaje a obsah spisu'!$B$1)),B556,IF(ISNUMBER(FIND("PS",'Základní údaje a obsah spisu'!$B$1)),C556,IF(ISNUMBER(FIND("SU",'Základní údaje a obsah spisu'!$B$1)),D556,IF(ISNUMBER(FIND("SM",'Základní údaje a obsah spisu'!$B$1)),E556,IF(ISNUMBER(FIND("ZP",'Základní údaje a obsah spisu'!$B$1)),F556,IF(ISNUMBER(FIND("ST",'Základní údaje a obsah spisu'!$B$1)),G556,IF(ISNUMBER(FIND("RI",'Základní údaje a obsah spisu'!$B$1)),H556,I556)))))))</f>
        <v>0</v>
      </c>
    </row>
    <row r="557" spans="1:1" x14ac:dyDescent="0.25">
      <c r="A557">
        <f>IF(ISNUMBER(FIND("KI",'Základní údaje a obsah spisu'!$B$1)),B557,IF(ISNUMBER(FIND("PS",'Základní údaje a obsah spisu'!$B$1)),C557,IF(ISNUMBER(FIND("SU",'Základní údaje a obsah spisu'!$B$1)),D557,IF(ISNUMBER(FIND("SM",'Základní údaje a obsah spisu'!$B$1)),E557,IF(ISNUMBER(FIND("ZP",'Základní údaje a obsah spisu'!$B$1)),F557,IF(ISNUMBER(FIND("ST",'Základní údaje a obsah spisu'!$B$1)),G557,IF(ISNUMBER(FIND("RI",'Základní údaje a obsah spisu'!$B$1)),H557,I557)))))))</f>
        <v>0</v>
      </c>
    </row>
    <row r="558" spans="1:1" x14ac:dyDescent="0.25">
      <c r="A558">
        <f>IF(ISNUMBER(FIND("KI",'Základní údaje a obsah spisu'!$B$1)),B558,IF(ISNUMBER(FIND("PS",'Základní údaje a obsah spisu'!$B$1)),C558,IF(ISNUMBER(FIND("SU",'Základní údaje a obsah spisu'!$B$1)),D558,IF(ISNUMBER(FIND("SM",'Základní údaje a obsah spisu'!$B$1)),E558,IF(ISNUMBER(FIND("ZP",'Základní údaje a obsah spisu'!$B$1)),F558,IF(ISNUMBER(FIND("ST",'Základní údaje a obsah spisu'!$B$1)),G558,IF(ISNUMBER(FIND("RI",'Základní údaje a obsah spisu'!$B$1)),H558,I558)))))))</f>
        <v>0</v>
      </c>
    </row>
    <row r="559" spans="1:1" x14ac:dyDescent="0.25">
      <c r="A559">
        <f>IF(ISNUMBER(FIND("KI",'Základní údaje a obsah spisu'!$B$1)),B559,IF(ISNUMBER(FIND("PS",'Základní údaje a obsah spisu'!$B$1)),C559,IF(ISNUMBER(FIND("SU",'Základní údaje a obsah spisu'!$B$1)),D559,IF(ISNUMBER(FIND("SM",'Základní údaje a obsah spisu'!$B$1)),E559,IF(ISNUMBER(FIND("ZP",'Základní údaje a obsah spisu'!$B$1)),F559,IF(ISNUMBER(FIND("ST",'Základní údaje a obsah spisu'!$B$1)),G559,IF(ISNUMBER(FIND("RI",'Základní údaje a obsah spisu'!$B$1)),H559,I559)))))))</f>
        <v>0</v>
      </c>
    </row>
    <row r="560" spans="1:1" x14ac:dyDescent="0.25">
      <c r="A560">
        <f>IF(ISNUMBER(FIND("KI",'Základní údaje a obsah spisu'!$B$1)),B560,IF(ISNUMBER(FIND("PS",'Základní údaje a obsah spisu'!$B$1)),C560,IF(ISNUMBER(FIND("SU",'Základní údaje a obsah spisu'!$B$1)),D560,IF(ISNUMBER(FIND("SM",'Základní údaje a obsah spisu'!$B$1)),E560,IF(ISNUMBER(FIND("ZP",'Základní údaje a obsah spisu'!$B$1)),F560,IF(ISNUMBER(FIND("ST",'Základní údaje a obsah spisu'!$B$1)),G560,IF(ISNUMBER(FIND("RI",'Základní údaje a obsah spisu'!$B$1)),H560,I560)))))))</f>
        <v>0</v>
      </c>
    </row>
    <row r="561" spans="1:1" x14ac:dyDescent="0.25">
      <c r="A561">
        <f>IF(ISNUMBER(FIND("KI",'Základní údaje a obsah spisu'!$B$1)),B561,IF(ISNUMBER(FIND("PS",'Základní údaje a obsah spisu'!$B$1)),C561,IF(ISNUMBER(FIND("SU",'Základní údaje a obsah spisu'!$B$1)),D561,IF(ISNUMBER(FIND("SM",'Základní údaje a obsah spisu'!$B$1)),E561,IF(ISNUMBER(FIND("ZP",'Základní údaje a obsah spisu'!$B$1)),F561,IF(ISNUMBER(FIND("ST",'Základní údaje a obsah spisu'!$B$1)),G561,IF(ISNUMBER(FIND("RI",'Základní údaje a obsah spisu'!$B$1)),H561,I561)))))))</f>
        <v>0</v>
      </c>
    </row>
    <row r="562" spans="1:1" x14ac:dyDescent="0.25">
      <c r="A562">
        <f>IF(ISNUMBER(FIND("KI",'Základní údaje a obsah spisu'!$B$1)),B562,IF(ISNUMBER(FIND("PS",'Základní údaje a obsah spisu'!$B$1)),C562,IF(ISNUMBER(FIND("SU",'Základní údaje a obsah spisu'!$B$1)),D562,IF(ISNUMBER(FIND("SM",'Základní údaje a obsah spisu'!$B$1)),E562,IF(ISNUMBER(FIND("ZP",'Základní údaje a obsah spisu'!$B$1)),F562,IF(ISNUMBER(FIND("ST",'Základní údaje a obsah spisu'!$B$1)),G562,IF(ISNUMBER(FIND("RI",'Základní údaje a obsah spisu'!$B$1)),H562,I562)))))))</f>
        <v>0</v>
      </c>
    </row>
    <row r="563" spans="1:1" x14ac:dyDescent="0.25">
      <c r="A563">
        <f>IF(ISNUMBER(FIND("KI",'Základní údaje a obsah spisu'!$B$1)),B563,IF(ISNUMBER(FIND("PS",'Základní údaje a obsah spisu'!$B$1)),C563,IF(ISNUMBER(FIND("SU",'Základní údaje a obsah spisu'!$B$1)),D563,IF(ISNUMBER(FIND("SM",'Základní údaje a obsah spisu'!$B$1)),E563,IF(ISNUMBER(FIND("ZP",'Základní údaje a obsah spisu'!$B$1)),F563,IF(ISNUMBER(FIND("ST",'Základní údaje a obsah spisu'!$B$1)),G563,IF(ISNUMBER(FIND("RI",'Základní údaje a obsah spisu'!$B$1)),H563,I563)))))))</f>
        <v>0</v>
      </c>
    </row>
    <row r="564" spans="1:1" x14ac:dyDescent="0.25">
      <c r="A564">
        <f>IF(ISNUMBER(FIND("KI",'Základní údaje a obsah spisu'!$B$1)),B564,IF(ISNUMBER(FIND("PS",'Základní údaje a obsah spisu'!$B$1)),C564,IF(ISNUMBER(FIND("SU",'Základní údaje a obsah spisu'!$B$1)),D564,IF(ISNUMBER(FIND("SM",'Základní údaje a obsah spisu'!$B$1)),E564,IF(ISNUMBER(FIND("ZP",'Základní údaje a obsah spisu'!$B$1)),F564,IF(ISNUMBER(FIND("ST",'Základní údaje a obsah spisu'!$B$1)),G564,IF(ISNUMBER(FIND("RI",'Základní údaje a obsah spisu'!$B$1)),H564,I564)))))))</f>
        <v>0</v>
      </c>
    </row>
    <row r="565" spans="1:1" x14ac:dyDescent="0.25">
      <c r="A565">
        <f>IF(ISNUMBER(FIND("KI",'Základní údaje a obsah spisu'!$B$1)),B565,IF(ISNUMBER(FIND("PS",'Základní údaje a obsah spisu'!$B$1)),C565,IF(ISNUMBER(FIND("SU",'Základní údaje a obsah spisu'!$B$1)),D565,IF(ISNUMBER(FIND("SM",'Základní údaje a obsah spisu'!$B$1)),E565,IF(ISNUMBER(FIND("ZP",'Základní údaje a obsah spisu'!$B$1)),F565,IF(ISNUMBER(FIND("ST",'Základní údaje a obsah spisu'!$B$1)),G565,IF(ISNUMBER(FIND("RI",'Základní údaje a obsah spisu'!$B$1)),H565,I565)))))))</f>
        <v>0</v>
      </c>
    </row>
    <row r="566" spans="1:1" x14ac:dyDescent="0.25">
      <c r="A566">
        <f>IF(ISNUMBER(FIND("KI",'Základní údaje a obsah spisu'!$B$1)),B566,IF(ISNUMBER(FIND("PS",'Základní údaje a obsah spisu'!$B$1)),C566,IF(ISNUMBER(FIND("SU",'Základní údaje a obsah spisu'!$B$1)),D566,IF(ISNUMBER(FIND("SM",'Základní údaje a obsah spisu'!$B$1)),E566,IF(ISNUMBER(FIND("ZP",'Základní údaje a obsah spisu'!$B$1)),F566,IF(ISNUMBER(FIND("ST",'Základní údaje a obsah spisu'!$B$1)),G566,IF(ISNUMBER(FIND("RI",'Základní údaje a obsah spisu'!$B$1)),H566,I566)))))))</f>
        <v>0</v>
      </c>
    </row>
    <row r="567" spans="1:1" x14ac:dyDescent="0.25">
      <c r="A567">
        <f>IF(ISNUMBER(FIND("KI",'Základní údaje a obsah spisu'!$B$1)),B567,IF(ISNUMBER(FIND("PS",'Základní údaje a obsah spisu'!$B$1)),C567,IF(ISNUMBER(FIND("SU",'Základní údaje a obsah spisu'!$B$1)),D567,IF(ISNUMBER(FIND("SM",'Základní údaje a obsah spisu'!$B$1)),E567,IF(ISNUMBER(FIND("ZP",'Základní údaje a obsah spisu'!$B$1)),F567,IF(ISNUMBER(FIND("ST",'Základní údaje a obsah spisu'!$B$1)),G567,IF(ISNUMBER(FIND("RI",'Základní údaje a obsah spisu'!$B$1)),H567,I567)))))))</f>
        <v>0</v>
      </c>
    </row>
    <row r="568" spans="1:1" x14ac:dyDescent="0.25">
      <c r="A568">
        <f>IF(ISNUMBER(FIND("KI",'Základní údaje a obsah spisu'!$B$1)),B568,IF(ISNUMBER(FIND("PS",'Základní údaje a obsah spisu'!$B$1)),C568,IF(ISNUMBER(FIND("SU",'Základní údaje a obsah spisu'!$B$1)),D568,IF(ISNUMBER(FIND("SM",'Základní údaje a obsah spisu'!$B$1)),E568,IF(ISNUMBER(FIND("ZP",'Základní údaje a obsah spisu'!$B$1)),F568,IF(ISNUMBER(FIND("ST",'Základní údaje a obsah spisu'!$B$1)),G568,IF(ISNUMBER(FIND("RI",'Základní údaje a obsah spisu'!$B$1)),H568,I568)))))))</f>
        <v>0</v>
      </c>
    </row>
    <row r="569" spans="1:1" x14ac:dyDescent="0.25">
      <c r="A569">
        <f>IF(ISNUMBER(FIND("KI",'Základní údaje a obsah spisu'!$B$1)),B569,IF(ISNUMBER(FIND("PS",'Základní údaje a obsah spisu'!$B$1)),C569,IF(ISNUMBER(FIND("SU",'Základní údaje a obsah spisu'!$B$1)),D569,IF(ISNUMBER(FIND("SM",'Základní údaje a obsah spisu'!$B$1)),E569,IF(ISNUMBER(FIND("ZP",'Základní údaje a obsah spisu'!$B$1)),F569,IF(ISNUMBER(FIND("ST",'Základní údaje a obsah spisu'!$B$1)),G569,IF(ISNUMBER(FIND("RI",'Základní údaje a obsah spisu'!$B$1)),H569,I569)))))))</f>
        <v>0</v>
      </c>
    </row>
    <row r="570" spans="1:1" x14ac:dyDescent="0.25">
      <c r="A570">
        <f>IF(ISNUMBER(FIND("KI",'Základní údaje a obsah spisu'!$B$1)),B570,IF(ISNUMBER(FIND("PS",'Základní údaje a obsah spisu'!$B$1)),C570,IF(ISNUMBER(FIND("SU",'Základní údaje a obsah spisu'!$B$1)),D570,IF(ISNUMBER(FIND("SM",'Základní údaje a obsah spisu'!$B$1)),E570,IF(ISNUMBER(FIND("ZP",'Základní údaje a obsah spisu'!$B$1)),F570,IF(ISNUMBER(FIND("ST",'Základní údaje a obsah spisu'!$B$1)),G570,IF(ISNUMBER(FIND("RI",'Základní údaje a obsah spisu'!$B$1)),H570,I570)))))))</f>
        <v>0</v>
      </c>
    </row>
    <row r="571" spans="1:1" x14ac:dyDescent="0.25">
      <c r="A571">
        <f>IF(ISNUMBER(FIND("KI",'Základní údaje a obsah spisu'!$B$1)),B571,IF(ISNUMBER(FIND("PS",'Základní údaje a obsah spisu'!$B$1)),C571,IF(ISNUMBER(FIND("SU",'Základní údaje a obsah spisu'!$B$1)),D571,IF(ISNUMBER(FIND("SM",'Základní údaje a obsah spisu'!$B$1)),E571,IF(ISNUMBER(FIND("ZP",'Základní údaje a obsah spisu'!$B$1)),F571,IF(ISNUMBER(FIND("ST",'Základní údaje a obsah spisu'!$B$1)),G571,IF(ISNUMBER(FIND("RI",'Základní údaje a obsah spisu'!$B$1)),H571,I571)))))))</f>
        <v>0</v>
      </c>
    </row>
    <row r="572" spans="1:1" x14ac:dyDescent="0.25">
      <c r="A572">
        <f>IF(ISNUMBER(FIND("KI",'Základní údaje a obsah spisu'!$B$1)),B572,IF(ISNUMBER(FIND("PS",'Základní údaje a obsah spisu'!$B$1)),C572,IF(ISNUMBER(FIND("SU",'Základní údaje a obsah spisu'!$B$1)),D572,IF(ISNUMBER(FIND("SM",'Základní údaje a obsah spisu'!$B$1)),E572,IF(ISNUMBER(FIND("ZP",'Základní údaje a obsah spisu'!$B$1)),F572,IF(ISNUMBER(FIND("ST",'Základní údaje a obsah spisu'!$B$1)),G572,IF(ISNUMBER(FIND("RI",'Základní údaje a obsah spisu'!$B$1)),H572,I572)))))))</f>
        <v>0</v>
      </c>
    </row>
    <row r="573" spans="1:1" x14ac:dyDescent="0.25">
      <c r="A573">
        <f>IF(ISNUMBER(FIND("KI",'Základní údaje a obsah spisu'!$B$1)),B573,IF(ISNUMBER(FIND("PS",'Základní údaje a obsah spisu'!$B$1)),C573,IF(ISNUMBER(FIND("SU",'Základní údaje a obsah spisu'!$B$1)),D573,IF(ISNUMBER(FIND("SM",'Základní údaje a obsah spisu'!$B$1)),E573,IF(ISNUMBER(FIND("ZP",'Základní údaje a obsah spisu'!$B$1)),F573,IF(ISNUMBER(FIND("ST",'Základní údaje a obsah spisu'!$B$1)),G573,IF(ISNUMBER(FIND("RI",'Základní údaje a obsah spisu'!$B$1)),H573,I573)))))))</f>
        <v>0</v>
      </c>
    </row>
    <row r="574" spans="1:1" x14ac:dyDescent="0.25">
      <c r="A574">
        <f>IF(ISNUMBER(FIND("KI",'Základní údaje a obsah spisu'!$B$1)),B574,IF(ISNUMBER(FIND("PS",'Základní údaje a obsah spisu'!$B$1)),C574,IF(ISNUMBER(FIND("SU",'Základní údaje a obsah spisu'!$B$1)),D574,IF(ISNUMBER(FIND("SM",'Základní údaje a obsah spisu'!$B$1)),E574,IF(ISNUMBER(FIND("ZP",'Základní údaje a obsah spisu'!$B$1)),F574,IF(ISNUMBER(FIND("ST",'Základní údaje a obsah spisu'!$B$1)),G574,IF(ISNUMBER(FIND("RI",'Základní údaje a obsah spisu'!$B$1)),H574,I574)))))))</f>
        <v>0</v>
      </c>
    </row>
    <row r="575" spans="1:1" x14ac:dyDescent="0.25">
      <c r="A575">
        <f>IF(ISNUMBER(FIND("KI",'Základní údaje a obsah spisu'!$B$1)),B575,IF(ISNUMBER(FIND("PS",'Základní údaje a obsah spisu'!$B$1)),C575,IF(ISNUMBER(FIND("SU",'Základní údaje a obsah spisu'!$B$1)),D575,IF(ISNUMBER(FIND("SM",'Základní údaje a obsah spisu'!$B$1)),E575,IF(ISNUMBER(FIND("ZP",'Základní údaje a obsah spisu'!$B$1)),F575,IF(ISNUMBER(FIND("ST",'Základní údaje a obsah spisu'!$B$1)),G575,IF(ISNUMBER(FIND("RI",'Základní údaje a obsah spisu'!$B$1)),H575,I575)))))))</f>
        <v>0</v>
      </c>
    </row>
    <row r="576" spans="1:1" x14ac:dyDescent="0.25">
      <c r="A576">
        <f>IF(ISNUMBER(FIND("KI",'Základní údaje a obsah spisu'!$B$1)),B576,IF(ISNUMBER(FIND("PS",'Základní údaje a obsah spisu'!$B$1)),C576,IF(ISNUMBER(FIND("SU",'Základní údaje a obsah spisu'!$B$1)),D576,IF(ISNUMBER(FIND("SM",'Základní údaje a obsah spisu'!$B$1)),E576,IF(ISNUMBER(FIND("ZP",'Základní údaje a obsah spisu'!$B$1)),F576,IF(ISNUMBER(FIND("ST",'Základní údaje a obsah spisu'!$B$1)),G576,IF(ISNUMBER(FIND("RI",'Základní údaje a obsah spisu'!$B$1)),H576,I576)))))))</f>
        <v>0</v>
      </c>
    </row>
    <row r="577" spans="1:1" x14ac:dyDescent="0.25">
      <c r="A577">
        <f>IF(ISNUMBER(FIND("KI",'Základní údaje a obsah spisu'!$B$1)),B577,IF(ISNUMBER(FIND("PS",'Základní údaje a obsah spisu'!$B$1)),C577,IF(ISNUMBER(FIND("SU",'Základní údaje a obsah spisu'!$B$1)),D577,IF(ISNUMBER(FIND("SM",'Základní údaje a obsah spisu'!$B$1)),E577,IF(ISNUMBER(FIND("ZP",'Základní údaje a obsah spisu'!$B$1)),F577,IF(ISNUMBER(FIND("ST",'Základní údaje a obsah spisu'!$B$1)),G577,IF(ISNUMBER(FIND("RI",'Základní údaje a obsah spisu'!$B$1)),H577,I577)))))))</f>
        <v>0</v>
      </c>
    </row>
    <row r="578" spans="1:1" x14ac:dyDescent="0.25">
      <c r="A578">
        <f>IF(ISNUMBER(FIND("KI",'Základní údaje a obsah spisu'!$B$1)),B578,IF(ISNUMBER(FIND("PS",'Základní údaje a obsah spisu'!$B$1)),C578,IF(ISNUMBER(FIND("SU",'Základní údaje a obsah spisu'!$B$1)),D578,IF(ISNUMBER(FIND("SM",'Základní údaje a obsah spisu'!$B$1)),E578,IF(ISNUMBER(FIND("ZP",'Základní údaje a obsah spisu'!$B$1)),F578,IF(ISNUMBER(FIND("ST",'Základní údaje a obsah spisu'!$B$1)),G578,IF(ISNUMBER(FIND("RI",'Základní údaje a obsah spisu'!$B$1)),H578,I578)))))))</f>
        <v>0</v>
      </c>
    </row>
    <row r="579" spans="1:1" x14ac:dyDescent="0.25">
      <c r="A579">
        <f>IF(ISNUMBER(FIND("KI",'Základní údaje a obsah spisu'!$B$1)),B579,IF(ISNUMBER(FIND("PS",'Základní údaje a obsah spisu'!$B$1)),C579,IF(ISNUMBER(FIND("SU",'Základní údaje a obsah spisu'!$B$1)),D579,IF(ISNUMBER(FIND("SM",'Základní údaje a obsah spisu'!$B$1)),E579,IF(ISNUMBER(FIND("ZP",'Základní údaje a obsah spisu'!$B$1)),F579,IF(ISNUMBER(FIND("ST",'Základní údaje a obsah spisu'!$B$1)),G579,IF(ISNUMBER(FIND("RI",'Základní údaje a obsah spisu'!$B$1)),H579,I579)))))))</f>
        <v>0</v>
      </c>
    </row>
    <row r="580" spans="1:1" x14ac:dyDescent="0.25">
      <c r="A580">
        <f>IF(ISNUMBER(FIND("KI",'Základní údaje a obsah spisu'!$B$1)),B580,IF(ISNUMBER(FIND("PS",'Základní údaje a obsah spisu'!$B$1)),C580,IF(ISNUMBER(FIND("SU",'Základní údaje a obsah spisu'!$B$1)),D580,IF(ISNUMBER(FIND("SM",'Základní údaje a obsah spisu'!$B$1)),E580,IF(ISNUMBER(FIND("ZP",'Základní údaje a obsah spisu'!$B$1)),F580,IF(ISNUMBER(FIND("ST",'Základní údaje a obsah spisu'!$B$1)),G580,IF(ISNUMBER(FIND("RI",'Základní údaje a obsah spisu'!$B$1)),H580,I580)))))))</f>
        <v>0</v>
      </c>
    </row>
    <row r="581" spans="1:1" x14ac:dyDescent="0.25">
      <c r="A581">
        <f>IF(ISNUMBER(FIND("KI",'Základní údaje a obsah spisu'!$B$1)),B581,IF(ISNUMBER(FIND("PS",'Základní údaje a obsah spisu'!$B$1)),C581,IF(ISNUMBER(FIND("SU",'Základní údaje a obsah spisu'!$B$1)),D581,IF(ISNUMBER(FIND("SM",'Základní údaje a obsah spisu'!$B$1)),E581,IF(ISNUMBER(FIND("ZP",'Základní údaje a obsah spisu'!$B$1)),F581,IF(ISNUMBER(FIND("ST",'Základní údaje a obsah spisu'!$B$1)),G581,IF(ISNUMBER(FIND("RI",'Základní údaje a obsah spisu'!$B$1)),H581,I581)))))))</f>
        <v>0</v>
      </c>
    </row>
    <row r="582" spans="1:1" x14ac:dyDescent="0.25">
      <c r="A582">
        <f>IF(ISNUMBER(FIND("KI",'Základní údaje a obsah spisu'!$B$1)),B582,IF(ISNUMBER(FIND("PS",'Základní údaje a obsah spisu'!$B$1)),C582,IF(ISNUMBER(FIND("SU",'Základní údaje a obsah spisu'!$B$1)),D582,IF(ISNUMBER(FIND("SM",'Základní údaje a obsah spisu'!$B$1)),E582,IF(ISNUMBER(FIND("ZP",'Základní údaje a obsah spisu'!$B$1)),F582,IF(ISNUMBER(FIND("ST",'Základní údaje a obsah spisu'!$B$1)),G582,IF(ISNUMBER(FIND("RI",'Základní údaje a obsah spisu'!$B$1)),H582,I582)))))))</f>
        <v>0</v>
      </c>
    </row>
    <row r="583" spans="1:1" x14ac:dyDescent="0.25">
      <c r="A583">
        <f>IF(ISNUMBER(FIND("KI",'Základní údaje a obsah spisu'!$B$1)),B583,IF(ISNUMBER(FIND("PS",'Základní údaje a obsah spisu'!$B$1)),C583,IF(ISNUMBER(FIND("SU",'Základní údaje a obsah spisu'!$B$1)),D583,IF(ISNUMBER(FIND("SM",'Základní údaje a obsah spisu'!$B$1)),E583,IF(ISNUMBER(FIND("ZP",'Základní údaje a obsah spisu'!$B$1)),F583,IF(ISNUMBER(FIND("ST",'Základní údaje a obsah spisu'!$B$1)),G583,IF(ISNUMBER(FIND("RI",'Základní údaje a obsah spisu'!$B$1)),H583,I583)))))))</f>
        <v>0</v>
      </c>
    </row>
    <row r="584" spans="1:1" x14ac:dyDescent="0.25">
      <c r="A584">
        <f>IF(ISNUMBER(FIND("KI",'Základní údaje a obsah spisu'!$B$1)),B584,IF(ISNUMBER(FIND("PS",'Základní údaje a obsah spisu'!$B$1)),C584,IF(ISNUMBER(FIND("SU",'Základní údaje a obsah spisu'!$B$1)),D584,IF(ISNUMBER(FIND("SM",'Základní údaje a obsah spisu'!$B$1)),E584,IF(ISNUMBER(FIND("ZP",'Základní údaje a obsah spisu'!$B$1)),F584,IF(ISNUMBER(FIND("ST",'Základní údaje a obsah spisu'!$B$1)),G584,IF(ISNUMBER(FIND("RI",'Základní údaje a obsah spisu'!$B$1)),H584,I584)))))))</f>
        <v>0</v>
      </c>
    </row>
    <row r="585" spans="1:1" x14ac:dyDescent="0.25">
      <c r="A585">
        <f>IF(ISNUMBER(FIND("KI",'Základní údaje a obsah spisu'!$B$1)),B585,IF(ISNUMBER(FIND("PS",'Základní údaje a obsah spisu'!$B$1)),C585,IF(ISNUMBER(FIND("SU",'Základní údaje a obsah spisu'!$B$1)),D585,IF(ISNUMBER(FIND("SM",'Základní údaje a obsah spisu'!$B$1)),E585,IF(ISNUMBER(FIND("ZP",'Základní údaje a obsah spisu'!$B$1)),F585,IF(ISNUMBER(FIND("ST",'Základní údaje a obsah spisu'!$B$1)),G585,IF(ISNUMBER(FIND("RI",'Základní údaje a obsah spisu'!$B$1)),H585,I585)))))))</f>
        <v>0</v>
      </c>
    </row>
    <row r="586" spans="1:1" x14ac:dyDescent="0.25">
      <c r="A586">
        <f>IF(ISNUMBER(FIND("KI",'Základní údaje a obsah spisu'!$B$1)),B586,IF(ISNUMBER(FIND("PS",'Základní údaje a obsah spisu'!$B$1)),C586,IF(ISNUMBER(FIND("SU",'Základní údaje a obsah spisu'!$B$1)),D586,IF(ISNUMBER(FIND("SM",'Základní údaje a obsah spisu'!$B$1)),E586,IF(ISNUMBER(FIND("ZP",'Základní údaje a obsah spisu'!$B$1)),F586,IF(ISNUMBER(FIND("ST",'Základní údaje a obsah spisu'!$B$1)),G586,IF(ISNUMBER(FIND("RI",'Základní údaje a obsah spisu'!$B$1)),H586,I586)))))))</f>
        <v>0</v>
      </c>
    </row>
    <row r="587" spans="1:1" x14ac:dyDescent="0.25">
      <c r="A587">
        <f>IF(ISNUMBER(FIND("KI",'Základní údaje a obsah spisu'!$B$1)),B587,IF(ISNUMBER(FIND("PS",'Základní údaje a obsah spisu'!$B$1)),C587,IF(ISNUMBER(FIND("SU",'Základní údaje a obsah spisu'!$B$1)),D587,IF(ISNUMBER(FIND("SM",'Základní údaje a obsah spisu'!$B$1)),E587,IF(ISNUMBER(FIND("ZP",'Základní údaje a obsah spisu'!$B$1)),F587,IF(ISNUMBER(FIND("ST",'Základní údaje a obsah spisu'!$B$1)),G587,IF(ISNUMBER(FIND("RI",'Základní údaje a obsah spisu'!$B$1)),H587,I587)))))))</f>
        <v>0</v>
      </c>
    </row>
    <row r="588" spans="1:1" x14ac:dyDescent="0.25">
      <c r="A588">
        <f>IF(ISNUMBER(FIND("KI",'Základní údaje a obsah spisu'!$B$1)),B588,IF(ISNUMBER(FIND("PS",'Základní údaje a obsah spisu'!$B$1)),C588,IF(ISNUMBER(FIND("SU",'Základní údaje a obsah spisu'!$B$1)),D588,IF(ISNUMBER(FIND("SM",'Základní údaje a obsah spisu'!$B$1)),E588,IF(ISNUMBER(FIND("ZP",'Základní údaje a obsah spisu'!$B$1)),F588,IF(ISNUMBER(FIND("ST",'Základní údaje a obsah spisu'!$B$1)),G588,IF(ISNUMBER(FIND("RI",'Základní údaje a obsah spisu'!$B$1)),H588,I588)))))))</f>
        <v>0</v>
      </c>
    </row>
    <row r="589" spans="1:1" x14ac:dyDescent="0.25">
      <c r="A589">
        <f>IF(ISNUMBER(FIND("KI",'Základní údaje a obsah spisu'!$B$1)),B589,IF(ISNUMBER(FIND("PS",'Základní údaje a obsah spisu'!$B$1)),C589,IF(ISNUMBER(FIND("SU",'Základní údaje a obsah spisu'!$B$1)),D589,IF(ISNUMBER(FIND("SM",'Základní údaje a obsah spisu'!$B$1)),E589,IF(ISNUMBER(FIND("ZP",'Základní údaje a obsah spisu'!$B$1)),F589,IF(ISNUMBER(FIND("ST",'Základní údaje a obsah spisu'!$B$1)),G589,IF(ISNUMBER(FIND("RI",'Základní údaje a obsah spisu'!$B$1)),H589,I589)))))))</f>
        <v>0</v>
      </c>
    </row>
    <row r="590" spans="1:1" x14ac:dyDescent="0.25">
      <c r="A590">
        <f>IF(ISNUMBER(FIND("KI",'Základní údaje a obsah spisu'!$B$1)),B590,IF(ISNUMBER(FIND("PS",'Základní údaje a obsah spisu'!$B$1)),C590,IF(ISNUMBER(FIND("SU",'Základní údaje a obsah spisu'!$B$1)),D590,IF(ISNUMBER(FIND("SM",'Základní údaje a obsah spisu'!$B$1)),E590,IF(ISNUMBER(FIND("ZP",'Základní údaje a obsah spisu'!$B$1)),F590,IF(ISNUMBER(FIND("ST",'Základní údaje a obsah spisu'!$B$1)),G590,IF(ISNUMBER(FIND("RI",'Základní údaje a obsah spisu'!$B$1)),H590,I590)))))))</f>
        <v>0</v>
      </c>
    </row>
    <row r="591" spans="1:1" x14ac:dyDescent="0.25">
      <c r="A591">
        <f>IF(ISNUMBER(FIND("KI",'Základní údaje a obsah spisu'!$B$1)),B591,IF(ISNUMBER(FIND("PS",'Základní údaje a obsah spisu'!$B$1)),C591,IF(ISNUMBER(FIND("SU",'Základní údaje a obsah spisu'!$B$1)),D591,IF(ISNUMBER(FIND("SM",'Základní údaje a obsah spisu'!$B$1)),E591,IF(ISNUMBER(FIND("ZP",'Základní údaje a obsah spisu'!$B$1)),F591,IF(ISNUMBER(FIND("ST",'Základní údaje a obsah spisu'!$B$1)),G591,IF(ISNUMBER(FIND("RI",'Základní údaje a obsah spisu'!$B$1)),H591,I591)))))))</f>
        <v>0</v>
      </c>
    </row>
    <row r="592" spans="1:1" x14ac:dyDescent="0.25">
      <c r="A592">
        <f>IF(ISNUMBER(FIND("KI",'Základní údaje a obsah spisu'!$B$1)),B592,IF(ISNUMBER(FIND("PS",'Základní údaje a obsah spisu'!$B$1)),C592,IF(ISNUMBER(FIND("SU",'Základní údaje a obsah spisu'!$B$1)),D592,IF(ISNUMBER(FIND("SM",'Základní údaje a obsah spisu'!$B$1)),E592,IF(ISNUMBER(FIND("ZP",'Základní údaje a obsah spisu'!$B$1)),F592,IF(ISNUMBER(FIND("ST",'Základní údaje a obsah spisu'!$B$1)),G592,IF(ISNUMBER(FIND("RI",'Základní údaje a obsah spisu'!$B$1)),H592,I592)))))))</f>
        <v>0</v>
      </c>
    </row>
    <row r="593" spans="1:1" x14ac:dyDescent="0.25">
      <c r="A593">
        <f>IF(ISNUMBER(FIND("KI",'Základní údaje a obsah spisu'!$B$1)),B593,IF(ISNUMBER(FIND("PS",'Základní údaje a obsah spisu'!$B$1)),C593,IF(ISNUMBER(FIND("SU",'Základní údaje a obsah spisu'!$B$1)),D593,IF(ISNUMBER(FIND("SM",'Základní údaje a obsah spisu'!$B$1)),E593,IF(ISNUMBER(FIND("ZP",'Základní údaje a obsah spisu'!$B$1)),F593,IF(ISNUMBER(FIND("ST",'Základní údaje a obsah spisu'!$B$1)),G593,IF(ISNUMBER(FIND("RI",'Základní údaje a obsah spisu'!$B$1)),H593,I593)))))))</f>
        <v>0</v>
      </c>
    </row>
    <row r="594" spans="1:1" x14ac:dyDescent="0.25">
      <c r="A594">
        <f>IF(ISNUMBER(FIND("KI",'Základní údaje a obsah spisu'!$B$1)),B594,IF(ISNUMBER(FIND("PS",'Základní údaje a obsah spisu'!$B$1)),C594,IF(ISNUMBER(FIND("SU",'Základní údaje a obsah spisu'!$B$1)),D594,IF(ISNUMBER(FIND("SM",'Základní údaje a obsah spisu'!$B$1)),E594,IF(ISNUMBER(FIND("ZP",'Základní údaje a obsah spisu'!$B$1)),F594,IF(ISNUMBER(FIND("ST",'Základní údaje a obsah spisu'!$B$1)),G594,IF(ISNUMBER(FIND("RI",'Základní údaje a obsah spisu'!$B$1)),H594,I594)))))))</f>
        <v>0</v>
      </c>
    </row>
    <row r="595" spans="1:1" x14ac:dyDescent="0.25">
      <c r="A595">
        <f>IF(ISNUMBER(FIND("KI",'Základní údaje a obsah spisu'!$B$1)),B595,IF(ISNUMBER(FIND("PS",'Základní údaje a obsah spisu'!$B$1)),C595,IF(ISNUMBER(FIND("SU",'Základní údaje a obsah spisu'!$B$1)),D595,IF(ISNUMBER(FIND("SM",'Základní údaje a obsah spisu'!$B$1)),E595,IF(ISNUMBER(FIND("ZP",'Základní údaje a obsah spisu'!$B$1)),F595,IF(ISNUMBER(FIND("ST",'Základní údaje a obsah spisu'!$B$1)),G595,IF(ISNUMBER(FIND("RI",'Základní údaje a obsah spisu'!$B$1)),H595,I595)))))))</f>
        <v>0</v>
      </c>
    </row>
    <row r="596" spans="1:1" x14ac:dyDescent="0.25">
      <c r="A596">
        <f>IF(ISNUMBER(FIND("KI",'Základní údaje a obsah spisu'!$B$1)),B596,IF(ISNUMBER(FIND("PS",'Základní údaje a obsah spisu'!$B$1)),C596,IF(ISNUMBER(FIND("SU",'Základní údaje a obsah spisu'!$B$1)),D596,IF(ISNUMBER(FIND("SM",'Základní údaje a obsah spisu'!$B$1)),E596,IF(ISNUMBER(FIND("ZP",'Základní údaje a obsah spisu'!$B$1)),F596,IF(ISNUMBER(FIND("ST",'Základní údaje a obsah spisu'!$B$1)),G596,IF(ISNUMBER(FIND("RI",'Základní údaje a obsah spisu'!$B$1)),H596,I596)))))))</f>
        <v>0</v>
      </c>
    </row>
    <row r="597" spans="1:1" x14ac:dyDescent="0.25">
      <c r="A597">
        <f>IF(ISNUMBER(FIND("KI",'Základní údaje a obsah spisu'!$B$1)),B597,IF(ISNUMBER(FIND("PS",'Základní údaje a obsah spisu'!$B$1)),C597,IF(ISNUMBER(FIND("SU",'Základní údaje a obsah spisu'!$B$1)),D597,IF(ISNUMBER(FIND("SM",'Základní údaje a obsah spisu'!$B$1)),E597,IF(ISNUMBER(FIND("ZP",'Základní údaje a obsah spisu'!$B$1)),F597,IF(ISNUMBER(FIND("ST",'Základní údaje a obsah spisu'!$B$1)),G597,IF(ISNUMBER(FIND("RI",'Základní údaje a obsah spisu'!$B$1)),H597,I597)))))))</f>
        <v>0</v>
      </c>
    </row>
    <row r="598" spans="1:1" x14ac:dyDescent="0.25">
      <c r="A598">
        <f>IF(ISNUMBER(FIND("KI",'Základní údaje a obsah spisu'!$B$1)),B598,IF(ISNUMBER(FIND("PS",'Základní údaje a obsah spisu'!$B$1)),C598,IF(ISNUMBER(FIND("SU",'Základní údaje a obsah spisu'!$B$1)),D598,IF(ISNUMBER(FIND("SM",'Základní údaje a obsah spisu'!$B$1)),E598,IF(ISNUMBER(FIND("ZP",'Základní údaje a obsah spisu'!$B$1)),F598,IF(ISNUMBER(FIND("ST",'Základní údaje a obsah spisu'!$B$1)),G598,IF(ISNUMBER(FIND("RI",'Základní údaje a obsah spisu'!$B$1)),H598,I598)))))))</f>
        <v>0</v>
      </c>
    </row>
    <row r="599" spans="1:1" x14ac:dyDescent="0.25">
      <c r="A599">
        <f>IF(ISNUMBER(FIND("KI",'Základní údaje a obsah spisu'!$B$1)),B599,IF(ISNUMBER(FIND("PS",'Základní údaje a obsah spisu'!$B$1)),C599,IF(ISNUMBER(FIND("SU",'Základní údaje a obsah spisu'!$B$1)),D599,IF(ISNUMBER(FIND("SM",'Základní údaje a obsah spisu'!$B$1)),E599,IF(ISNUMBER(FIND("ZP",'Základní údaje a obsah spisu'!$B$1)),F599,IF(ISNUMBER(FIND("ST",'Základní údaje a obsah spisu'!$B$1)),G599,IF(ISNUMBER(FIND("RI",'Základní údaje a obsah spisu'!$B$1)),H599,I599)))))))</f>
        <v>0</v>
      </c>
    </row>
    <row r="600" spans="1:1" x14ac:dyDescent="0.25">
      <c r="A600">
        <f>IF(ISNUMBER(FIND("KI",'Základní údaje a obsah spisu'!$B$1)),B600,IF(ISNUMBER(FIND("PS",'Základní údaje a obsah spisu'!$B$1)),C600,IF(ISNUMBER(FIND("SU",'Základní údaje a obsah spisu'!$B$1)),D600,IF(ISNUMBER(FIND("SM",'Základní údaje a obsah spisu'!$B$1)),E600,IF(ISNUMBER(FIND("ZP",'Základní údaje a obsah spisu'!$B$1)),F600,IF(ISNUMBER(FIND("ST",'Základní údaje a obsah spisu'!$B$1)),G600,IF(ISNUMBER(FIND("RI",'Základní údaje a obsah spisu'!$B$1)),H600,I600)))))))</f>
        <v>0</v>
      </c>
    </row>
    <row r="601" spans="1:1" x14ac:dyDescent="0.25">
      <c r="A601">
        <f>IF(ISNUMBER(FIND("KI",'Základní údaje a obsah spisu'!$B$1)),B601,IF(ISNUMBER(FIND("PS",'Základní údaje a obsah spisu'!$B$1)),C601,IF(ISNUMBER(FIND("SU",'Základní údaje a obsah spisu'!$B$1)),D601,IF(ISNUMBER(FIND("SM",'Základní údaje a obsah spisu'!$B$1)),E601,IF(ISNUMBER(FIND("ZP",'Základní údaje a obsah spisu'!$B$1)),F601,IF(ISNUMBER(FIND("ST",'Základní údaje a obsah spisu'!$B$1)),G601,IF(ISNUMBER(FIND("RI",'Základní údaje a obsah spisu'!$B$1)),H601,I601)))))))</f>
        <v>0</v>
      </c>
    </row>
    <row r="602" spans="1:1" x14ac:dyDescent="0.25">
      <c r="A602">
        <f>IF(ISNUMBER(FIND("KI",'Základní údaje a obsah spisu'!$B$1)),B602,IF(ISNUMBER(FIND("PS",'Základní údaje a obsah spisu'!$B$1)),C602,IF(ISNUMBER(FIND("SU",'Základní údaje a obsah spisu'!$B$1)),D602,IF(ISNUMBER(FIND("SM",'Základní údaje a obsah spisu'!$B$1)),E602,IF(ISNUMBER(FIND("ZP",'Základní údaje a obsah spisu'!$B$1)),F602,IF(ISNUMBER(FIND("ST",'Základní údaje a obsah spisu'!$B$1)),G602,IF(ISNUMBER(FIND("RI",'Základní údaje a obsah spisu'!$B$1)),H602,I602)))))))</f>
        <v>0</v>
      </c>
    </row>
    <row r="603" spans="1:1" x14ac:dyDescent="0.25">
      <c r="A603">
        <f>IF(ISNUMBER(FIND("KI",'Základní údaje a obsah spisu'!$B$1)),B603,IF(ISNUMBER(FIND("PS",'Základní údaje a obsah spisu'!$B$1)),C603,IF(ISNUMBER(FIND("SU",'Základní údaje a obsah spisu'!$B$1)),D603,IF(ISNUMBER(FIND("SM",'Základní údaje a obsah spisu'!$B$1)),E603,IF(ISNUMBER(FIND("ZP",'Základní údaje a obsah spisu'!$B$1)),F603,IF(ISNUMBER(FIND("ST",'Základní údaje a obsah spisu'!$B$1)),G603,IF(ISNUMBER(FIND("RI",'Základní údaje a obsah spisu'!$B$1)),H603,I603)))))))</f>
        <v>0</v>
      </c>
    </row>
    <row r="604" spans="1:1" x14ac:dyDescent="0.25">
      <c r="A604">
        <f>IF(ISNUMBER(FIND("KI",'Základní údaje a obsah spisu'!$B$1)),B604,IF(ISNUMBER(FIND("PS",'Základní údaje a obsah spisu'!$B$1)),C604,IF(ISNUMBER(FIND("SU",'Základní údaje a obsah spisu'!$B$1)),D604,IF(ISNUMBER(FIND("SM",'Základní údaje a obsah spisu'!$B$1)),E604,IF(ISNUMBER(FIND("ZP",'Základní údaje a obsah spisu'!$B$1)),F604,IF(ISNUMBER(FIND("ST",'Základní údaje a obsah spisu'!$B$1)),G604,IF(ISNUMBER(FIND("RI",'Základní údaje a obsah spisu'!$B$1)),H604,I604)))))))</f>
        <v>0</v>
      </c>
    </row>
    <row r="605" spans="1:1" x14ac:dyDescent="0.25">
      <c r="A605">
        <f>IF(ISNUMBER(FIND("KI",'Základní údaje a obsah spisu'!$B$1)),B605,IF(ISNUMBER(FIND("PS",'Základní údaje a obsah spisu'!$B$1)),C605,IF(ISNUMBER(FIND("SU",'Základní údaje a obsah spisu'!$B$1)),D605,IF(ISNUMBER(FIND("SM",'Základní údaje a obsah spisu'!$B$1)),E605,IF(ISNUMBER(FIND("ZP",'Základní údaje a obsah spisu'!$B$1)),F605,IF(ISNUMBER(FIND("ST",'Základní údaje a obsah spisu'!$B$1)),G605,IF(ISNUMBER(FIND("RI",'Základní údaje a obsah spisu'!$B$1)),H605,I605)))))))</f>
        <v>0</v>
      </c>
    </row>
    <row r="606" spans="1:1" x14ac:dyDescent="0.25">
      <c r="A606">
        <f>IF(ISNUMBER(FIND("KI",'Základní údaje a obsah spisu'!$B$1)),B606,IF(ISNUMBER(FIND("PS",'Základní údaje a obsah spisu'!$B$1)),C606,IF(ISNUMBER(FIND("SU",'Základní údaje a obsah spisu'!$B$1)),D606,IF(ISNUMBER(FIND("SM",'Základní údaje a obsah spisu'!$B$1)),E606,IF(ISNUMBER(FIND("ZP",'Základní údaje a obsah spisu'!$B$1)),F606,IF(ISNUMBER(FIND("ST",'Základní údaje a obsah spisu'!$B$1)),G606,IF(ISNUMBER(FIND("RI",'Základní údaje a obsah spisu'!$B$1)),H606,I606)))))))</f>
        <v>0</v>
      </c>
    </row>
    <row r="607" spans="1:1" x14ac:dyDescent="0.25">
      <c r="A607">
        <f>IF(ISNUMBER(FIND("KI",'Základní údaje a obsah spisu'!$B$1)),B607,IF(ISNUMBER(FIND("PS",'Základní údaje a obsah spisu'!$B$1)),C607,IF(ISNUMBER(FIND("SU",'Základní údaje a obsah spisu'!$B$1)),D607,IF(ISNUMBER(FIND("SM",'Základní údaje a obsah spisu'!$B$1)),E607,IF(ISNUMBER(FIND("ZP",'Základní údaje a obsah spisu'!$B$1)),F607,IF(ISNUMBER(FIND("ST",'Základní údaje a obsah spisu'!$B$1)),G607,IF(ISNUMBER(FIND("RI",'Základní údaje a obsah spisu'!$B$1)),H607,I607)))))))</f>
        <v>0</v>
      </c>
    </row>
    <row r="608" spans="1:1" x14ac:dyDescent="0.25">
      <c r="A608">
        <f>IF(ISNUMBER(FIND("KI",'Základní údaje a obsah spisu'!$B$1)),B608,IF(ISNUMBER(FIND("PS",'Základní údaje a obsah spisu'!$B$1)),C608,IF(ISNUMBER(FIND("SU",'Základní údaje a obsah spisu'!$B$1)),D608,IF(ISNUMBER(FIND("SM",'Základní údaje a obsah spisu'!$B$1)),E608,IF(ISNUMBER(FIND("ZP",'Základní údaje a obsah spisu'!$B$1)),F608,IF(ISNUMBER(FIND("ST",'Základní údaje a obsah spisu'!$B$1)),G608,IF(ISNUMBER(FIND("RI",'Základní údaje a obsah spisu'!$B$1)),H608,I608)))))))</f>
        <v>0</v>
      </c>
    </row>
    <row r="609" spans="1:1" x14ac:dyDescent="0.25">
      <c r="A609">
        <f>IF(ISNUMBER(FIND("KI",'Základní údaje a obsah spisu'!$B$1)),B609,IF(ISNUMBER(FIND("PS",'Základní údaje a obsah spisu'!$B$1)),C609,IF(ISNUMBER(FIND("SU",'Základní údaje a obsah spisu'!$B$1)),D609,IF(ISNUMBER(FIND("SM",'Základní údaje a obsah spisu'!$B$1)),E609,IF(ISNUMBER(FIND("ZP",'Základní údaje a obsah spisu'!$B$1)),F609,IF(ISNUMBER(FIND("ST",'Základní údaje a obsah spisu'!$B$1)),G609,IF(ISNUMBER(FIND("RI",'Základní údaje a obsah spisu'!$B$1)),H609,I609)))))))</f>
        <v>0</v>
      </c>
    </row>
    <row r="610" spans="1:1" x14ac:dyDescent="0.25">
      <c r="A610">
        <f>IF(ISNUMBER(FIND("KI",'Základní údaje a obsah spisu'!$B$1)),B610,IF(ISNUMBER(FIND("PS",'Základní údaje a obsah spisu'!$B$1)),C610,IF(ISNUMBER(FIND("SU",'Základní údaje a obsah spisu'!$B$1)),D610,IF(ISNUMBER(FIND("SM",'Základní údaje a obsah spisu'!$B$1)),E610,IF(ISNUMBER(FIND("ZP",'Základní údaje a obsah spisu'!$B$1)),F610,IF(ISNUMBER(FIND("ST",'Základní údaje a obsah spisu'!$B$1)),G610,IF(ISNUMBER(FIND("RI",'Základní údaje a obsah spisu'!$B$1)),H610,I610)))))))</f>
        <v>0</v>
      </c>
    </row>
    <row r="611" spans="1:1" x14ac:dyDescent="0.25">
      <c r="A611">
        <f>IF(ISNUMBER(FIND("KI",'Základní údaje a obsah spisu'!$B$1)),B611,IF(ISNUMBER(FIND("PS",'Základní údaje a obsah spisu'!$B$1)),C611,IF(ISNUMBER(FIND("SU",'Základní údaje a obsah spisu'!$B$1)),D611,IF(ISNUMBER(FIND("SM",'Základní údaje a obsah spisu'!$B$1)),E611,IF(ISNUMBER(FIND("ZP",'Základní údaje a obsah spisu'!$B$1)),F611,IF(ISNUMBER(FIND("ST",'Základní údaje a obsah spisu'!$B$1)),G611,IF(ISNUMBER(FIND("RI",'Základní údaje a obsah spisu'!$B$1)),H611,I611)))))))</f>
        <v>0</v>
      </c>
    </row>
    <row r="612" spans="1:1" x14ac:dyDescent="0.25">
      <c r="A612">
        <f>IF(ISNUMBER(FIND("KI",'Základní údaje a obsah spisu'!$B$1)),B612,IF(ISNUMBER(FIND("PS",'Základní údaje a obsah spisu'!$B$1)),C612,IF(ISNUMBER(FIND("SU",'Základní údaje a obsah spisu'!$B$1)),D612,IF(ISNUMBER(FIND("SM",'Základní údaje a obsah spisu'!$B$1)),E612,IF(ISNUMBER(FIND("ZP",'Základní údaje a obsah spisu'!$B$1)),F612,IF(ISNUMBER(FIND("ST",'Základní údaje a obsah spisu'!$B$1)),G612,IF(ISNUMBER(FIND("RI",'Základní údaje a obsah spisu'!$B$1)),H612,I612)))))))</f>
        <v>0</v>
      </c>
    </row>
    <row r="613" spans="1:1" x14ac:dyDescent="0.25">
      <c r="A613">
        <f>IF(ISNUMBER(FIND("KI",'Základní údaje a obsah spisu'!$B$1)),B613,IF(ISNUMBER(FIND("PS",'Základní údaje a obsah spisu'!$B$1)),C613,IF(ISNUMBER(FIND("SU",'Základní údaje a obsah spisu'!$B$1)),D613,IF(ISNUMBER(FIND("SM",'Základní údaje a obsah spisu'!$B$1)),E613,IF(ISNUMBER(FIND("ZP",'Základní údaje a obsah spisu'!$B$1)),F613,IF(ISNUMBER(FIND("ST",'Základní údaje a obsah spisu'!$B$1)),G613,IF(ISNUMBER(FIND("RI",'Základní údaje a obsah spisu'!$B$1)),H613,I613)))))))</f>
        <v>0</v>
      </c>
    </row>
    <row r="614" spans="1:1" x14ac:dyDescent="0.25">
      <c r="A614">
        <f>IF(ISNUMBER(FIND("KI",'Základní údaje a obsah spisu'!$B$1)),B614,IF(ISNUMBER(FIND("PS",'Základní údaje a obsah spisu'!$B$1)),C614,IF(ISNUMBER(FIND("SU",'Základní údaje a obsah spisu'!$B$1)),D614,IF(ISNUMBER(FIND("SM",'Základní údaje a obsah spisu'!$B$1)),E614,IF(ISNUMBER(FIND("ZP",'Základní údaje a obsah spisu'!$B$1)),F614,IF(ISNUMBER(FIND("ST",'Základní údaje a obsah spisu'!$B$1)),G614,IF(ISNUMBER(FIND("RI",'Základní údaje a obsah spisu'!$B$1)),H614,I614)))))))</f>
        <v>0</v>
      </c>
    </row>
    <row r="615" spans="1:1" x14ac:dyDescent="0.25">
      <c r="A615">
        <f>IF(ISNUMBER(FIND("KI",'Základní údaje a obsah spisu'!$B$1)),B615,IF(ISNUMBER(FIND("PS",'Základní údaje a obsah spisu'!$B$1)),C615,IF(ISNUMBER(FIND("SU",'Základní údaje a obsah spisu'!$B$1)),D615,IF(ISNUMBER(FIND("SM",'Základní údaje a obsah spisu'!$B$1)),E615,IF(ISNUMBER(FIND("ZP",'Základní údaje a obsah spisu'!$B$1)),F615,IF(ISNUMBER(FIND("ST",'Základní údaje a obsah spisu'!$B$1)),G615,IF(ISNUMBER(FIND("RI",'Základní údaje a obsah spisu'!$B$1)),H615,I615)))))))</f>
        <v>0</v>
      </c>
    </row>
    <row r="616" spans="1:1" x14ac:dyDescent="0.25">
      <c r="A616">
        <f>IF(ISNUMBER(FIND("KI",'Základní údaje a obsah spisu'!$B$1)),B616,IF(ISNUMBER(FIND("PS",'Základní údaje a obsah spisu'!$B$1)),C616,IF(ISNUMBER(FIND("SU",'Základní údaje a obsah spisu'!$B$1)),D616,IF(ISNUMBER(FIND("SM",'Základní údaje a obsah spisu'!$B$1)),E616,IF(ISNUMBER(FIND("ZP",'Základní údaje a obsah spisu'!$B$1)),F616,IF(ISNUMBER(FIND("ST",'Základní údaje a obsah spisu'!$B$1)),G616,IF(ISNUMBER(FIND("RI",'Základní údaje a obsah spisu'!$B$1)),H616,I616)))))))</f>
        <v>0</v>
      </c>
    </row>
    <row r="617" spans="1:1" x14ac:dyDescent="0.25">
      <c r="A617">
        <f>IF(ISNUMBER(FIND("KI",'Základní údaje a obsah spisu'!$B$1)),B617,IF(ISNUMBER(FIND("PS",'Základní údaje a obsah spisu'!$B$1)),C617,IF(ISNUMBER(FIND("SU",'Základní údaje a obsah spisu'!$B$1)),D617,IF(ISNUMBER(FIND("SM",'Základní údaje a obsah spisu'!$B$1)),E617,IF(ISNUMBER(FIND("ZP",'Základní údaje a obsah spisu'!$B$1)),F617,IF(ISNUMBER(FIND("ST",'Základní údaje a obsah spisu'!$B$1)),G617,IF(ISNUMBER(FIND("RI",'Základní údaje a obsah spisu'!$B$1)),H617,I617)))))))</f>
        <v>0</v>
      </c>
    </row>
    <row r="618" spans="1:1" x14ac:dyDescent="0.25">
      <c r="A618">
        <f>IF(ISNUMBER(FIND("KI",'Základní údaje a obsah spisu'!$B$1)),B618,IF(ISNUMBER(FIND("PS",'Základní údaje a obsah spisu'!$B$1)),C618,IF(ISNUMBER(FIND("SU",'Základní údaje a obsah spisu'!$B$1)),D618,IF(ISNUMBER(FIND("SM",'Základní údaje a obsah spisu'!$B$1)),E618,IF(ISNUMBER(FIND("ZP",'Základní údaje a obsah spisu'!$B$1)),F618,IF(ISNUMBER(FIND("ST",'Základní údaje a obsah spisu'!$B$1)),G618,IF(ISNUMBER(FIND("RI",'Základní údaje a obsah spisu'!$B$1)),H618,I618)))))))</f>
        <v>0</v>
      </c>
    </row>
    <row r="619" spans="1:1" x14ac:dyDescent="0.25">
      <c r="A619">
        <f>IF(ISNUMBER(FIND("KI",'Základní údaje a obsah spisu'!$B$1)),B619,IF(ISNUMBER(FIND("PS",'Základní údaje a obsah spisu'!$B$1)),C619,IF(ISNUMBER(FIND("SU",'Základní údaje a obsah spisu'!$B$1)),D619,IF(ISNUMBER(FIND("SM",'Základní údaje a obsah spisu'!$B$1)),E619,IF(ISNUMBER(FIND("ZP",'Základní údaje a obsah spisu'!$B$1)),F619,IF(ISNUMBER(FIND("ST",'Základní údaje a obsah spisu'!$B$1)),G619,IF(ISNUMBER(FIND("RI",'Základní údaje a obsah spisu'!$B$1)),H619,I619)))))))</f>
        <v>0</v>
      </c>
    </row>
    <row r="620" spans="1:1" x14ac:dyDescent="0.25">
      <c r="A620">
        <f>IF(ISNUMBER(FIND("KI",'Základní údaje a obsah spisu'!$B$1)),B620,IF(ISNUMBER(FIND("PS",'Základní údaje a obsah spisu'!$B$1)),C620,IF(ISNUMBER(FIND("SU",'Základní údaje a obsah spisu'!$B$1)),D620,IF(ISNUMBER(FIND("SM",'Základní údaje a obsah spisu'!$B$1)),E620,IF(ISNUMBER(FIND("ZP",'Základní údaje a obsah spisu'!$B$1)),F620,IF(ISNUMBER(FIND("ST",'Základní údaje a obsah spisu'!$B$1)),G620,IF(ISNUMBER(FIND("RI",'Základní údaje a obsah spisu'!$B$1)),H620,I620)))))))</f>
        <v>0</v>
      </c>
    </row>
    <row r="621" spans="1:1" x14ac:dyDescent="0.25">
      <c r="A621">
        <f>IF(ISNUMBER(FIND("KI",'Základní údaje a obsah spisu'!$B$1)),B621,IF(ISNUMBER(FIND("PS",'Základní údaje a obsah spisu'!$B$1)),C621,IF(ISNUMBER(FIND("SU",'Základní údaje a obsah spisu'!$B$1)),D621,IF(ISNUMBER(FIND("SM",'Základní údaje a obsah spisu'!$B$1)),E621,IF(ISNUMBER(FIND("ZP",'Základní údaje a obsah spisu'!$B$1)),F621,IF(ISNUMBER(FIND("ST",'Základní údaje a obsah spisu'!$B$1)),G621,IF(ISNUMBER(FIND("RI",'Základní údaje a obsah spisu'!$B$1)),H621,I621)))))))</f>
        <v>0</v>
      </c>
    </row>
    <row r="622" spans="1:1" x14ac:dyDescent="0.25">
      <c r="A622">
        <f>IF(ISNUMBER(FIND("KI",'Základní údaje a obsah spisu'!$B$1)),B622,IF(ISNUMBER(FIND("PS",'Základní údaje a obsah spisu'!$B$1)),C622,IF(ISNUMBER(FIND("SU",'Základní údaje a obsah spisu'!$B$1)),D622,IF(ISNUMBER(FIND("SM",'Základní údaje a obsah spisu'!$B$1)),E622,IF(ISNUMBER(FIND("ZP",'Základní údaje a obsah spisu'!$B$1)),F622,IF(ISNUMBER(FIND("ST",'Základní údaje a obsah spisu'!$B$1)),G622,IF(ISNUMBER(FIND("RI",'Základní údaje a obsah spisu'!$B$1)),H622,I622)))))))</f>
        <v>0</v>
      </c>
    </row>
    <row r="623" spans="1:1" x14ac:dyDescent="0.25">
      <c r="A623">
        <f>IF(ISNUMBER(FIND("KI",'Základní údaje a obsah spisu'!$B$1)),B623,IF(ISNUMBER(FIND("PS",'Základní údaje a obsah spisu'!$B$1)),C623,IF(ISNUMBER(FIND("SU",'Základní údaje a obsah spisu'!$B$1)),D623,IF(ISNUMBER(FIND("SM",'Základní údaje a obsah spisu'!$B$1)),E623,IF(ISNUMBER(FIND("ZP",'Základní údaje a obsah spisu'!$B$1)),F623,IF(ISNUMBER(FIND("ST",'Základní údaje a obsah spisu'!$B$1)),G623,IF(ISNUMBER(FIND("RI",'Základní údaje a obsah spisu'!$B$1)),H623,I623)))))))</f>
        <v>0</v>
      </c>
    </row>
    <row r="624" spans="1:1" x14ac:dyDescent="0.25">
      <c r="A624">
        <f>IF(ISNUMBER(FIND("KI",'Základní údaje a obsah spisu'!$B$1)),B624,IF(ISNUMBER(FIND("PS",'Základní údaje a obsah spisu'!$B$1)),C624,IF(ISNUMBER(FIND("SU",'Základní údaje a obsah spisu'!$B$1)),D624,IF(ISNUMBER(FIND("SM",'Základní údaje a obsah spisu'!$B$1)),E624,IF(ISNUMBER(FIND("ZP",'Základní údaje a obsah spisu'!$B$1)),F624,IF(ISNUMBER(FIND("ST",'Základní údaje a obsah spisu'!$B$1)),G624,IF(ISNUMBER(FIND("RI",'Základní údaje a obsah spisu'!$B$1)),H624,I624)))))))</f>
        <v>0</v>
      </c>
    </row>
    <row r="625" spans="1:1" x14ac:dyDescent="0.25">
      <c r="A625">
        <f>IF(ISNUMBER(FIND("KI",'Základní údaje a obsah spisu'!$B$1)),B625,IF(ISNUMBER(FIND("PS",'Základní údaje a obsah spisu'!$B$1)),C625,IF(ISNUMBER(FIND("SU",'Základní údaje a obsah spisu'!$B$1)),D625,IF(ISNUMBER(FIND("SM",'Základní údaje a obsah spisu'!$B$1)),E625,IF(ISNUMBER(FIND("ZP",'Základní údaje a obsah spisu'!$B$1)),F625,IF(ISNUMBER(FIND("ST",'Základní údaje a obsah spisu'!$B$1)),G625,IF(ISNUMBER(FIND("RI",'Základní údaje a obsah spisu'!$B$1)),H625,I625)))))))</f>
        <v>0</v>
      </c>
    </row>
    <row r="626" spans="1:1" x14ac:dyDescent="0.25">
      <c r="A626">
        <f>IF(ISNUMBER(FIND("KI",'Základní údaje a obsah spisu'!$B$1)),B626,IF(ISNUMBER(FIND("PS",'Základní údaje a obsah spisu'!$B$1)),C626,IF(ISNUMBER(FIND("SU",'Základní údaje a obsah spisu'!$B$1)),D626,IF(ISNUMBER(FIND("SM",'Základní údaje a obsah spisu'!$B$1)),E626,IF(ISNUMBER(FIND("ZP",'Základní údaje a obsah spisu'!$B$1)),F626,IF(ISNUMBER(FIND("ST",'Základní údaje a obsah spisu'!$B$1)),G626,IF(ISNUMBER(FIND("RI",'Základní údaje a obsah spisu'!$B$1)),H626,I626)))))))</f>
        <v>0</v>
      </c>
    </row>
    <row r="627" spans="1:1" x14ac:dyDescent="0.25">
      <c r="A627">
        <f>IF(ISNUMBER(FIND("KI",'Základní údaje a obsah spisu'!$B$1)),B627,IF(ISNUMBER(FIND("PS",'Základní údaje a obsah spisu'!$B$1)),C627,IF(ISNUMBER(FIND("SU",'Základní údaje a obsah spisu'!$B$1)),D627,IF(ISNUMBER(FIND("SM",'Základní údaje a obsah spisu'!$B$1)),E627,IF(ISNUMBER(FIND("ZP",'Základní údaje a obsah spisu'!$B$1)),F627,IF(ISNUMBER(FIND("ST",'Základní údaje a obsah spisu'!$B$1)),G627,IF(ISNUMBER(FIND("RI",'Základní údaje a obsah spisu'!$B$1)),H627,I627)))))))</f>
        <v>0</v>
      </c>
    </row>
    <row r="628" spans="1:1" x14ac:dyDescent="0.25">
      <c r="A628">
        <f>IF(ISNUMBER(FIND("KI",'Základní údaje a obsah spisu'!$B$1)),B628,IF(ISNUMBER(FIND("PS",'Základní údaje a obsah spisu'!$B$1)),C628,IF(ISNUMBER(FIND("SU",'Základní údaje a obsah spisu'!$B$1)),D628,IF(ISNUMBER(FIND("SM",'Základní údaje a obsah spisu'!$B$1)),E628,IF(ISNUMBER(FIND("ZP",'Základní údaje a obsah spisu'!$B$1)),F628,IF(ISNUMBER(FIND("ST",'Základní údaje a obsah spisu'!$B$1)),G628,IF(ISNUMBER(FIND("RI",'Základní údaje a obsah spisu'!$B$1)),H628,I628)))))))</f>
        <v>0</v>
      </c>
    </row>
    <row r="629" spans="1:1" x14ac:dyDescent="0.25">
      <c r="A629">
        <f>IF(ISNUMBER(FIND("KI",'Základní údaje a obsah spisu'!$B$1)),B629,IF(ISNUMBER(FIND("PS",'Základní údaje a obsah spisu'!$B$1)),C629,IF(ISNUMBER(FIND("SU",'Základní údaje a obsah spisu'!$B$1)),D629,IF(ISNUMBER(FIND("SM",'Základní údaje a obsah spisu'!$B$1)),E629,IF(ISNUMBER(FIND("ZP",'Základní údaje a obsah spisu'!$B$1)),F629,IF(ISNUMBER(FIND("ST",'Základní údaje a obsah spisu'!$B$1)),G629,IF(ISNUMBER(FIND("RI",'Základní údaje a obsah spisu'!$B$1)),H629,I629)))))))</f>
        <v>0</v>
      </c>
    </row>
    <row r="630" spans="1:1" x14ac:dyDescent="0.25">
      <c r="A630">
        <f>IF(ISNUMBER(FIND("KI",'Základní údaje a obsah spisu'!$B$1)),B630,IF(ISNUMBER(FIND("PS",'Základní údaje a obsah spisu'!$B$1)),C630,IF(ISNUMBER(FIND("SU",'Základní údaje a obsah spisu'!$B$1)),D630,IF(ISNUMBER(FIND("SM",'Základní údaje a obsah spisu'!$B$1)),E630,IF(ISNUMBER(FIND("ZP",'Základní údaje a obsah spisu'!$B$1)),F630,IF(ISNUMBER(FIND("ST",'Základní údaje a obsah spisu'!$B$1)),G630,IF(ISNUMBER(FIND("RI",'Základní údaje a obsah spisu'!$B$1)),H630,I630)))))))</f>
        <v>0</v>
      </c>
    </row>
    <row r="631" spans="1:1" x14ac:dyDescent="0.25">
      <c r="A631">
        <f>IF(ISNUMBER(FIND("KI",'Základní údaje a obsah spisu'!$B$1)),B631,IF(ISNUMBER(FIND("PS",'Základní údaje a obsah spisu'!$B$1)),C631,IF(ISNUMBER(FIND("SU",'Základní údaje a obsah spisu'!$B$1)),D631,IF(ISNUMBER(FIND("SM",'Základní údaje a obsah spisu'!$B$1)),E631,IF(ISNUMBER(FIND("ZP",'Základní údaje a obsah spisu'!$B$1)),F631,IF(ISNUMBER(FIND("ST",'Základní údaje a obsah spisu'!$B$1)),G631,IF(ISNUMBER(FIND("RI",'Základní údaje a obsah spisu'!$B$1)),H631,I631)))))))</f>
        <v>0</v>
      </c>
    </row>
    <row r="632" spans="1:1" x14ac:dyDescent="0.25">
      <c r="A632">
        <f>IF(ISNUMBER(FIND("KI",'Základní údaje a obsah spisu'!$B$1)),B632,IF(ISNUMBER(FIND("PS",'Základní údaje a obsah spisu'!$B$1)),C632,IF(ISNUMBER(FIND("SU",'Základní údaje a obsah spisu'!$B$1)),D632,IF(ISNUMBER(FIND("SM",'Základní údaje a obsah spisu'!$B$1)),E632,IF(ISNUMBER(FIND("ZP",'Základní údaje a obsah spisu'!$B$1)),F632,IF(ISNUMBER(FIND("ST",'Základní údaje a obsah spisu'!$B$1)),G632,IF(ISNUMBER(FIND("RI",'Základní údaje a obsah spisu'!$B$1)),H632,I632)))))))</f>
        <v>0</v>
      </c>
    </row>
    <row r="633" spans="1:1" x14ac:dyDescent="0.25">
      <c r="A633">
        <f>IF(ISNUMBER(FIND("KI",'Základní údaje a obsah spisu'!$B$1)),B633,IF(ISNUMBER(FIND("PS",'Základní údaje a obsah spisu'!$B$1)),C633,IF(ISNUMBER(FIND("SU",'Základní údaje a obsah spisu'!$B$1)),D633,IF(ISNUMBER(FIND("SM",'Základní údaje a obsah spisu'!$B$1)),E633,IF(ISNUMBER(FIND("ZP",'Základní údaje a obsah spisu'!$B$1)),F633,IF(ISNUMBER(FIND("ST",'Základní údaje a obsah spisu'!$B$1)),G633,IF(ISNUMBER(FIND("RI",'Základní údaje a obsah spisu'!$B$1)),H633,I633)))))))</f>
        <v>0</v>
      </c>
    </row>
    <row r="634" spans="1:1" x14ac:dyDescent="0.25">
      <c r="A634">
        <f>IF(ISNUMBER(FIND("KI",'Základní údaje a obsah spisu'!$B$1)),B634,IF(ISNUMBER(FIND("PS",'Základní údaje a obsah spisu'!$B$1)),C634,IF(ISNUMBER(FIND("SU",'Základní údaje a obsah spisu'!$B$1)),D634,IF(ISNUMBER(FIND("SM",'Základní údaje a obsah spisu'!$B$1)),E634,IF(ISNUMBER(FIND("ZP",'Základní údaje a obsah spisu'!$B$1)),F634,IF(ISNUMBER(FIND("ST",'Základní údaje a obsah spisu'!$B$1)),G634,IF(ISNUMBER(FIND("RI",'Základní údaje a obsah spisu'!$B$1)),H634,I634)))))))</f>
        <v>0</v>
      </c>
    </row>
    <row r="635" spans="1:1" x14ac:dyDescent="0.25">
      <c r="A635">
        <f>IF(ISNUMBER(FIND("KI",'Základní údaje a obsah spisu'!$B$1)),B635,IF(ISNUMBER(FIND("PS",'Základní údaje a obsah spisu'!$B$1)),C635,IF(ISNUMBER(FIND("SU",'Základní údaje a obsah spisu'!$B$1)),D635,IF(ISNUMBER(FIND("SM",'Základní údaje a obsah spisu'!$B$1)),E635,IF(ISNUMBER(FIND("ZP",'Základní údaje a obsah spisu'!$B$1)),F635,IF(ISNUMBER(FIND("ST",'Základní údaje a obsah spisu'!$B$1)),G635,IF(ISNUMBER(FIND("RI",'Základní údaje a obsah spisu'!$B$1)),H635,I635)))))))</f>
        <v>0</v>
      </c>
    </row>
    <row r="636" spans="1:1" x14ac:dyDescent="0.25">
      <c r="A636">
        <f>IF(ISNUMBER(FIND("KI",'Základní údaje a obsah spisu'!$B$1)),B636,IF(ISNUMBER(FIND("PS",'Základní údaje a obsah spisu'!$B$1)),C636,IF(ISNUMBER(FIND("SU",'Základní údaje a obsah spisu'!$B$1)),D636,IF(ISNUMBER(FIND("SM",'Základní údaje a obsah spisu'!$B$1)),E636,IF(ISNUMBER(FIND("ZP",'Základní údaje a obsah spisu'!$B$1)),F636,IF(ISNUMBER(FIND("ST",'Základní údaje a obsah spisu'!$B$1)),G636,IF(ISNUMBER(FIND("RI",'Základní údaje a obsah spisu'!$B$1)),H636,I636)))))))</f>
        <v>0</v>
      </c>
    </row>
    <row r="637" spans="1:1" x14ac:dyDescent="0.25">
      <c r="A637">
        <f>IF(ISNUMBER(FIND("KI",'Základní údaje a obsah spisu'!$B$1)),B637,IF(ISNUMBER(FIND("PS",'Základní údaje a obsah spisu'!$B$1)),C637,IF(ISNUMBER(FIND("SU",'Základní údaje a obsah spisu'!$B$1)),D637,IF(ISNUMBER(FIND("SM",'Základní údaje a obsah spisu'!$B$1)),E637,IF(ISNUMBER(FIND("ZP",'Základní údaje a obsah spisu'!$B$1)),F637,IF(ISNUMBER(FIND("ST",'Základní údaje a obsah spisu'!$B$1)),G637,IF(ISNUMBER(FIND("RI",'Základní údaje a obsah spisu'!$B$1)),H637,I637)))))))</f>
        <v>0</v>
      </c>
    </row>
    <row r="638" spans="1:1" x14ac:dyDescent="0.25">
      <c r="A638">
        <f>IF(ISNUMBER(FIND("KI",'Základní údaje a obsah spisu'!$B$1)),B638,IF(ISNUMBER(FIND("PS",'Základní údaje a obsah spisu'!$B$1)),C638,IF(ISNUMBER(FIND("SU",'Základní údaje a obsah spisu'!$B$1)),D638,IF(ISNUMBER(FIND("SM",'Základní údaje a obsah spisu'!$B$1)),E638,IF(ISNUMBER(FIND("ZP",'Základní údaje a obsah spisu'!$B$1)),F638,IF(ISNUMBER(FIND("ST",'Základní údaje a obsah spisu'!$B$1)),G638,IF(ISNUMBER(FIND("RI",'Základní údaje a obsah spisu'!$B$1)),H638,I638)))))))</f>
        <v>0</v>
      </c>
    </row>
    <row r="639" spans="1:1" x14ac:dyDescent="0.25">
      <c r="A639">
        <f>IF(ISNUMBER(FIND("KI",'Základní údaje a obsah spisu'!$B$1)),B639,IF(ISNUMBER(FIND("PS",'Základní údaje a obsah spisu'!$B$1)),C639,IF(ISNUMBER(FIND("SU",'Základní údaje a obsah spisu'!$B$1)),D639,IF(ISNUMBER(FIND("SM",'Základní údaje a obsah spisu'!$B$1)),E639,IF(ISNUMBER(FIND("ZP",'Základní údaje a obsah spisu'!$B$1)),F639,IF(ISNUMBER(FIND("ST",'Základní údaje a obsah spisu'!$B$1)),G639,IF(ISNUMBER(FIND("RI",'Základní údaje a obsah spisu'!$B$1)),H639,I639)))))))</f>
        <v>0</v>
      </c>
    </row>
    <row r="640" spans="1:1" x14ac:dyDescent="0.25">
      <c r="A640">
        <f>IF(ISNUMBER(FIND("KI",'Základní údaje a obsah spisu'!$B$1)),B640,IF(ISNUMBER(FIND("PS",'Základní údaje a obsah spisu'!$B$1)),C640,IF(ISNUMBER(FIND("SU",'Základní údaje a obsah spisu'!$B$1)),D640,IF(ISNUMBER(FIND("SM",'Základní údaje a obsah spisu'!$B$1)),E640,IF(ISNUMBER(FIND("ZP",'Základní údaje a obsah spisu'!$B$1)),F640,IF(ISNUMBER(FIND("ST",'Základní údaje a obsah spisu'!$B$1)),G640,IF(ISNUMBER(FIND("RI",'Základní údaje a obsah spisu'!$B$1)),H640,I640)))))))</f>
        <v>0</v>
      </c>
    </row>
    <row r="641" spans="1:1" x14ac:dyDescent="0.25">
      <c r="A641">
        <f>IF(ISNUMBER(FIND("KI",'Základní údaje a obsah spisu'!$B$1)),B641,IF(ISNUMBER(FIND("PS",'Základní údaje a obsah spisu'!$B$1)),C641,IF(ISNUMBER(FIND("SU",'Základní údaje a obsah spisu'!$B$1)),D641,IF(ISNUMBER(FIND("SM",'Základní údaje a obsah spisu'!$B$1)),E641,IF(ISNUMBER(FIND("ZP",'Základní údaje a obsah spisu'!$B$1)),F641,IF(ISNUMBER(FIND("ST",'Základní údaje a obsah spisu'!$B$1)),G641,IF(ISNUMBER(FIND("RI",'Základní údaje a obsah spisu'!$B$1)),H641,I641)))))))</f>
        <v>0</v>
      </c>
    </row>
    <row r="642" spans="1:1" x14ac:dyDescent="0.25">
      <c r="A642">
        <f>IF(ISNUMBER(FIND("KI",'Základní údaje a obsah spisu'!$B$1)),B642,IF(ISNUMBER(FIND("PS",'Základní údaje a obsah spisu'!$B$1)),C642,IF(ISNUMBER(FIND("SU",'Základní údaje a obsah spisu'!$B$1)),D642,IF(ISNUMBER(FIND("SM",'Základní údaje a obsah spisu'!$B$1)),E642,IF(ISNUMBER(FIND("ZP",'Základní údaje a obsah spisu'!$B$1)),F642,IF(ISNUMBER(FIND("ST",'Základní údaje a obsah spisu'!$B$1)),G642,IF(ISNUMBER(FIND("RI",'Základní údaje a obsah spisu'!$B$1)),H642,I642)))))))</f>
        <v>0</v>
      </c>
    </row>
    <row r="643" spans="1:1" x14ac:dyDescent="0.25">
      <c r="A643">
        <f>IF(ISNUMBER(FIND("KI",'Základní údaje a obsah spisu'!$B$1)),B643,IF(ISNUMBER(FIND("PS",'Základní údaje a obsah spisu'!$B$1)),C643,IF(ISNUMBER(FIND("SU",'Základní údaje a obsah spisu'!$B$1)),D643,IF(ISNUMBER(FIND("SM",'Základní údaje a obsah spisu'!$B$1)),E643,IF(ISNUMBER(FIND("ZP",'Základní údaje a obsah spisu'!$B$1)),F643,IF(ISNUMBER(FIND("ST",'Základní údaje a obsah spisu'!$B$1)),G643,IF(ISNUMBER(FIND("RI",'Základní údaje a obsah spisu'!$B$1)),H643,I643)))))))</f>
        <v>0</v>
      </c>
    </row>
    <row r="644" spans="1:1" x14ac:dyDescent="0.25">
      <c r="A644">
        <f>IF(ISNUMBER(FIND("KI",'Základní údaje a obsah spisu'!$B$1)),B644,IF(ISNUMBER(FIND("PS",'Základní údaje a obsah spisu'!$B$1)),C644,IF(ISNUMBER(FIND("SU",'Základní údaje a obsah spisu'!$B$1)),D644,IF(ISNUMBER(FIND("SM",'Základní údaje a obsah spisu'!$B$1)),E644,IF(ISNUMBER(FIND("ZP",'Základní údaje a obsah spisu'!$B$1)),F644,IF(ISNUMBER(FIND("ST",'Základní údaje a obsah spisu'!$B$1)),G644,IF(ISNUMBER(FIND("RI",'Základní údaje a obsah spisu'!$B$1)),H644,I644)))))))</f>
        <v>0</v>
      </c>
    </row>
    <row r="645" spans="1:1" x14ac:dyDescent="0.25">
      <c r="A645">
        <f>IF(ISNUMBER(FIND("KI",'Základní údaje a obsah spisu'!$B$1)),B645,IF(ISNUMBER(FIND("PS",'Základní údaje a obsah spisu'!$B$1)),C645,IF(ISNUMBER(FIND("SU",'Základní údaje a obsah spisu'!$B$1)),D645,IF(ISNUMBER(FIND("SM",'Základní údaje a obsah spisu'!$B$1)),E645,IF(ISNUMBER(FIND("ZP",'Základní údaje a obsah spisu'!$B$1)),F645,IF(ISNUMBER(FIND("ST",'Základní údaje a obsah spisu'!$B$1)),G645,IF(ISNUMBER(FIND("RI",'Základní údaje a obsah spisu'!$B$1)),H645,I645)))))))</f>
        <v>0</v>
      </c>
    </row>
    <row r="646" spans="1:1" x14ac:dyDescent="0.25">
      <c r="A646">
        <f>IF(ISNUMBER(FIND("KI",'Základní údaje a obsah spisu'!$B$1)),B646,IF(ISNUMBER(FIND("PS",'Základní údaje a obsah spisu'!$B$1)),C646,IF(ISNUMBER(FIND("SU",'Základní údaje a obsah spisu'!$B$1)),D646,IF(ISNUMBER(FIND("SM",'Základní údaje a obsah spisu'!$B$1)),E646,IF(ISNUMBER(FIND("ZP",'Základní údaje a obsah spisu'!$B$1)),F646,IF(ISNUMBER(FIND("ST",'Základní údaje a obsah spisu'!$B$1)),G646,IF(ISNUMBER(FIND("RI",'Základní údaje a obsah spisu'!$B$1)),H646,I646)))))))</f>
        <v>0</v>
      </c>
    </row>
    <row r="647" spans="1:1" x14ac:dyDescent="0.25">
      <c r="A647">
        <f>IF(ISNUMBER(FIND("KI",'Základní údaje a obsah spisu'!$B$1)),B647,IF(ISNUMBER(FIND("PS",'Základní údaje a obsah spisu'!$B$1)),C647,IF(ISNUMBER(FIND("SU",'Základní údaje a obsah spisu'!$B$1)),D647,IF(ISNUMBER(FIND("SM",'Základní údaje a obsah spisu'!$B$1)),E647,IF(ISNUMBER(FIND("ZP",'Základní údaje a obsah spisu'!$B$1)),F647,IF(ISNUMBER(FIND("ST",'Základní údaje a obsah spisu'!$B$1)),G647,IF(ISNUMBER(FIND("RI",'Základní údaje a obsah spisu'!$B$1)),H647,I647)))))))</f>
        <v>0</v>
      </c>
    </row>
    <row r="648" spans="1:1" x14ac:dyDescent="0.25">
      <c r="A648">
        <f>IF(ISNUMBER(FIND("KI",'Základní údaje a obsah spisu'!$B$1)),B648,IF(ISNUMBER(FIND("PS",'Základní údaje a obsah spisu'!$B$1)),C648,IF(ISNUMBER(FIND("SU",'Základní údaje a obsah spisu'!$B$1)),D648,IF(ISNUMBER(FIND("SM",'Základní údaje a obsah spisu'!$B$1)),E648,IF(ISNUMBER(FIND("ZP",'Základní údaje a obsah spisu'!$B$1)),F648,IF(ISNUMBER(FIND("ST",'Základní údaje a obsah spisu'!$B$1)),G648,IF(ISNUMBER(FIND("RI",'Základní údaje a obsah spisu'!$B$1)),H648,I648)))))))</f>
        <v>0</v>
      </c>
    </row>
    <row r="649" spans="1:1" x14ac:dyDescent="0.25">
      <c r="A649">
        <f>IF(ISNUMBER(FIND("KI",'Základní údaje a obsah spisu'!$B$1)),B649,IF(ISNUMBER(FIND("PS",'Základní údaje a obsah spisu'!$B$1)),C649,IF(ISNUMBER(FIND("SU",'Základní údaje a obsah spisu'!$B$1)),D649,IF(ISNUMBER(FIND("SM",'Základní údaje a obsah spisu'!$B$1)),E649,IF(ISNUMBER(FIND("ZP",'Základní údaje a obsah spisu'!$B$1)),F649,IF(ISNUMBER(FIND("ST",'Základní údaje a obsah spisu'!$B$1)),G649,IF(ISNUMBER(FIND("RI",'Základní údaje a obsah spisu'!$B$1)),H649,I649)))))))</f>
        <v>0</v>
      </c>
    </row>
    <row r="650" spans="1:1" x14ac:dyDescent="0.25">
      <c r="A650">
        <f>IF(ISNUMBER(FIND("KI",'Základní údaje a obsah spisu'!$B$1)),B650,IF(ISNUMBER(FIND("PS",'Základní údaje a obsah spisu'!$B$1)),C650,IF(ISNUMBER(FIND("SU",'Základní údaje a obsah spisu'!$B$1)),D650,IF(ISNUMBER(FIND("SM",'Základní údaje a obsah spisu'!$B$1)),E650,IF(ISNUMBER(FIND("ZP",'Základní údaje a obsah spisu'!$B$1)),F650,IF(ISNUMBER(FIND("ST",'Základní údaje a obsah spisu'!$B$1)),G650,IF(ISNUMBER(FIND("RI",'Základní údaje a obsah spisu'!$B$1)),H650,I650)))))))</f>
        <v>0</v>
      </c>
    </row>
    <row r="651" spans="1:1" x14ac:dyDescent="0.25">
      <c r="A651">
        <f>IF(ISNUMBER(FIND("KI",'Základní údaje a obsah spisu'!$B$1)),B651,IF(ISNUMBER(FIND("PS",'Základní údaje a obsah spisu'!$B$1)),C651,IF(ISNUMBER(FIND("SU",'Základní údaje a obsah spisu'!$B$1)),D651,IF(ISNUMBER(FIND("SM",'Základní údaje a obsah spisu'!$B$1)),E651,IF(ISNUMBER(FIND("ZP",'Základní údaje a obsah spisu'!$B$1)),F651,IF(ISNUMBER(FIND("ST",'Základní údaje a obsah spisu'!$B$1)),G651,IF(ISNUMBER(FIND("RI",'Základní údaje a obsah spisu'!$B$1)),H651,I651)))))))</f>
        <v>0</v>
      </c>
    </row>
    <row r="652" spans="1:1" x14ac:dyDescent="0.25">
      <c r="A652">
        <f>IF(ISNUMBER(FIND("KI",'Základní údaje a obsah spisu'!$B$1)),B652,IF(ISNUMBER(FIND("PS",'Základní údaje a obsah spisu'!$B$1)),C652,IF(ISNUMBER(FIND("SU",'Základní údaje a obsah spisu'!$B$1)),D652,IF(ISNUMBER(FIND("SM",'Základní údaje a obsah spisu'!$B$1)),E652,IF(ISNUMBER(FIND("ZP",'Základní údaje a obsah spisu'!$B$1)),F652,IF(ISNUMBER(FIND("ST",'Základní údaje a obsah spisu'!$B$1)),G652,IF(ISNUMBER(FIND("RI",'Základní údaje a obsah spisu'!$B$1)),H652,I652)))))))</f>
        <v>0</v>
      </c>
    </row>
    <row r="653" spans="1:1" x14ac:dyDescent="0.25">
      <c r="A653">
        <f>IF(ISNUMBER(FIND("KI",'Základní údaje a obsah spisu'!$B$1)),B653,IF(ISNUMBER(FIND("PS",'Základní údaje a obsah spisu'!$B$1)),C653,IF(ISNUMBER(FIND("SU",'Základní údaje a obsah spisu'!$B$1)),D653,IF(ISNUMBER(FIND("SM",'Základní údaje a obsah spisu'!$B$1)),E653,IF(ISNUMBER(FIND("ZP",'Základní údaje a obsah spisu'!$B$1)),F653,IF(ISNUMBER(FIND("ST",'Základní údaje a obsah spisu'!$B$1)),G653,IF(ISNUMBER(FIND("RI",'Základní údaje a obsah spisu'!$B$1)),H653,I653)))))))</f>
        <v>0</v>
      </c>
    </row>
    <row r="654" spans="1:1" x14ac:dyDescent="0.25">
      <c r="A654">
        <f>IF(ISNUMBER(FIND("KI",'Základní údaje a obsah spisu'!$B$1)),B654,IF(ISNUMBER(FIND("PS",'Základní údaje a obsah spisu'!$B$1)),C654,IF(ISNUMBER(FIND("SU",'Základní údaje a obsah spisu'!$B$1)),D654,IF(ISNUMBER(FIND("SM",'Základní údaje a obsah spisu'!$B$1)),E654,IF(ISNUMBER(FIND("ZP",'Základní údaje a obsah spisu'!$B$1)),F654,IF(ISNUMBER(FIND("ST",'Základní údaje a obsah spisu'!$B$1)),G654,IF(ISNUMBER(FIND("RI",'Základní údaje a obsah spisu'!$B$1)),H654,I654)))))))</f>
        <v>0</v>
      </c>
    </row>
    <row r="655" spans="1:1" x14ac:dyDescent="0.25">
      <c r="A655">
        <f>IF(ISNUMBER(FIND("KI",'Základní údaje a obsah spisu'!$B$1)),B655,IF(ISNUMBER(FIND("PS",'Základní údaje a obsah spisu'!$B$1)),C655,IF(ISNUMBER(FIND("SU",'Základní údaje a obsah spisu'!$B$1)),D655,IF(ISNUMBER(FIND("SM",'Základní údaje a obsah spisu'!$B$1)),E655,IF(ISNUMBER(FIND("ZP",'Základní údaje a obsah spisu'!$B$1)),F655,IF(ISNUMBER(FIND("ST",'Základní údaje a obsah spisu'!$B$1)),G655,IF(ISNUMBER(FIND("RI",'Základní údaje a obsah spisu'!$B$1)),H655,I655)))))))</f>
        <v>0</v>
      </c>
    </row>
    <row r="656" spans="1:1" x14ac:dyDescent="0.25">
      <c r="A656">
        <f>IF(ISNUMBER(FIND("KI",'Základní údaje a obsah spisu'!$B$1)),B656,IF(ISNUMBER(FIND("PS",'Základní údaje a obsah spisu'!$B$1)),C656,IF(ISNUMBER(FIND("SU",'Základní údaje a obsah spisu'!$B$1)),D656,IF(ISNUMBER(FIND("SM",'Základní údaje a obsah spisu'!$B$1)),E656,IF(ISNUMBER(FIND("ZP",'Základní údaje a obsah spisu'!$B$1)),F656,IF(ISNUMBER(FIND("ST",'Základní údaje a obsah spisu'!$B$1)),G656,IF(ISNUMBER(FIND("RI",'Základní údaje a obsah spisu'!$B$1)),H656,I656)))))))</f>
        <v>0</v>
      </c>
    </row>
    <row r="657" spans="1:1" x14ac:dyDescent="0.25">
      <c r="A657">
        <f>IF(ISNUMBER(FIND("KI",'Základní údaje a obsah spisu'!$B$1)),B657,IF(ISNUMBER(FIND("PS",'Základní údaje a obsah spisu'!$B$1)),C657,IF(ISNUMBER(FIND("SU",'Základní údaje a obsah spisu'!$B$1)),D657,IF(ISNUMBER(FIND("SM",'Základní údaje a obsah spisu'!$B$1)),E657,IF(ISNUMBER(FIND("ZP",'Základní údaje a obsah spisu'!$B$1)),F657,IF(ISNUMBER(FIND("ST",'Základní údaje a obsah spisu'!$B$1)),G657,IF(ISNUMBER(FIND("RI",'Základní údaje a obsah spisu'!$B$1)),H657,I657)))))))</f>
        <v>0</v>
      </c>
    </row>
    <row r="658" spans="1:1" x14ac:dyDescent="0.25">
      <c r="A658">
        <f>IF(ISNUMBER(FIND("KI",'Základní údaje a obsah spisu'!$B$1)),B658,IF(ISNUMBER(FIND("PS",'Základní údaje a obsah spisu'!$B$1)),C658,IF(ISNUMBER(FIND("SU",'Základní údaje a obsah spisu'!$B$1)),D658,IF(ISNUMBER(FIND("SM",'Základní údaje a obsah spisu'!$B$1)),E658,IF(ISNUMBER(FIND("ZP",'Základní údaje a obsah spisu'!$B$1)),F658,IF(ISNUMBER(FIND("ST",'Základní údaje a obsah spisu'!$B$1)),G658,IF(ISNUMBER(FIND("RI",'Základní údaje a obsah spisu'!$B$1)),H658,I658)))))))</f>
        <v>0</v>
      </c>
    </row>
    <row r="659" spans="1:1" x14ac:dyDescent="0.25">
      <c r="A659">
        <f>IF(ISNUMBER(FIND("KI",'Základní údaje a obsah spisu'!$B$1)),B659,IF(ISNUMBER(FIND("PS",'Základní údaje a obsah spisu'!$B$1)),C659,IF(ISNUMBER(FIND("SU",'Základní údaje a obsah spisu'!$B$1)),D659,IF(ISNUMBER(FIND("SM",'Základní údaje a obsah spisu'!$B$1)),E659,IF(ISNUMBER(FIND("ZP",'Základní údaje a obsah spisu'!$B$1)),F659,IF(ISNUMBER(FIND("ST",'Základní údaje a obsah spisu'!$B$1)),G659,IF(ISNUMBER(FIND("RI",'Základní údaje a obsah spisu'!$B$1)),H659,I659)))))))</f>
        <v>0</v>
      </c>
    </row>
    <row r="660" spans="1:1" x14ac:dyDescent="0.25">
      <c r="A660">
        <f>IF(ISNUMBER(FIND("KI",'Základní údaje a obsah spisu'!$B$1)),B660,IF(ISNUMBER(FIND("PS",'Základní údaje a obsah spisu'!$B$1)),C660,IF(ISNUMBER(FIND("SU",'Základní údaje a obsah spisu'!$B$1)),D660,IF(ISNUMBER(FIND("SM",'Základní údaje a obsah spisu'!$B$1)),E660,IF(ISNUMBER(FIND("ZP",'Základní údaje a obsah spisu'!$B$1)),F660,IF(ISNUMBER(FIND("ST",'Základní údaje a obsah spisu'!$B$1)),G660,IF(ISNUMBER(FIND("RI",'Základní údaje a obsah spisu'!$B$1)),H660,I660)))))))</f>
        <v>0</v>
      </c>
    </row>
    <row r="661" spans="1:1" x14ac:dyDescent="0.25">
      <c r="A661">
        <f>IF(ISNUMBER(FIND("KI",'Základní údaje a obsah spisu'!$B$1)),B661,IF(ISNUMBER(FIND("PS",'Základní údaje a obsah spisu'!$B$1)),C661,IF(ISNUMBER(FIND("SU",'Základní údaje a obsah spisu'!$B$1)),D661,IF(ISNUMBER(FIND("SM",'Základní údaje a obsah spisu'!$B$1)),E661,IF(ISNUMBER(FIND("ZP",'Základní údaje a obsah spisu'!$B$1)),F661,IF(ISNUMBER(FIND("ST",'Základní údaje a obsah spisu'!$B$1)),G661,IF(ISNUMBER(FIND("RI",'Základní údaje a obsah spisu'!$B$1)),H661,I661)))))))</f>
        <v>0</v>
      </c>
    </row>
    <row r="662" spans="1:1" x14ac:dyDescent="0.25">
      <c r="A662">
        <f>IF(ISNUMBER(FIND("KI",'Základní údaje a obsah spisu'!$B$1)),B662,IF(ISNUMBER(FIND("PS",'Základní údaje a obsah spisu'!$B$1)),C662,IF(ISNUMBER(FIND("SU",'Základní údaje a obsah spisu'!$B$1)),D662,IF(ISNUMBER(FIND("SM",'Základní údaje a obsah spisu'!$B$1)),E662,IF(ISNUMBER(FIND("ZP",'Základní údaje a obsah spisu'!$B$1)),F662,IF(ISNUMBER(FIND("ST",'Základní údaje a obsah spisu'!$B$1)),G662,IF(ISNUMBER(FIND("RI",'Základní údaje a obsah spisu'!$B$1)),H662,I662)))))))</f>
        <v>0</v>
      </c>
    </row>
    <row r="663" spans="1:1" x14ac:dyDescent="0.25">
      <c r="A663">
        <f>IF(ISNUMBER(FIND("KI",'Základní údaje a obsah spisu'!$B$1)),B663,IF(ISNUMBER(FIND("PS",'Základní údaje a obsah spisu'!$B$1)),C663,IF(ISNUMBER(FIND("SU",'Základní údaje a obsah spisu'!$B$1)),D663,IF(ISNUMBER(FIND("SM",'Základní údaje a obsah spisu'!$B$1)),E663,IF(ISNUMBER(FIND("ZP",'Základní údaje a obsah spisu'!$B$1)),F663,IF(ISNUMBER(FIND("ST",'Základní údaje a obsah spisu'!$B$1)),G663,IF(ISNUMBER(FIND("RI",'Základní údaje a obsah spisu'!$B$1)),H663,I663)))))))</f>
        <v>0</v>
      </c>
    </row>
    <row r="664" spans="1:1" x14ac:dyDescent="0.25">
      <c r="A664">
        <f>IF(ISNUMBER(FIND("KI",'Základní údaje a obsah spisu'!$B$1)),B664,IF(ISNUMBER(FIND("PS",'Základní údaje a obsah spisu'!$B$1)),C664,IF(ISNUMBER(FIND("SU",'Základní údaje a obsah spisu'!$B$1)),D664,IF(ISNUMBER(FIND("SM",'Základní údaje a obsah spisu'!$B$1)),E664,IF(ISNUMBER(FIND("ZP",'Základní údaje a obsah spisu'!$B$1)),F664,IF(ISNUMBER(FIND("ST",'Základní údaje a obsah spisu'!$B$1)),G664,IF(ISNUMBER(FIND("RI",'Základní údaje a obsah spisu'!$B$1)),H664,I664)))))))</f>
        <v>0</v>
      </c>
    </row>
    <row r="665" spans="1:1" x14ac:dyDescent="0.25">
      <c r="A665">
        <f>IF(ISNUMBER(FIND("KI",'Základní údaje a obsah spisu'!$B$1)),B665,IF(ISNUMBER(FIND("PS",'Základní údaje a obsah spisu'!$B$1)),C665,IF(ISNUMBER(FIND("SU",'Základní údaje a obsah spisu'!$B$1)),D665,IF(ISNUMBER(FIND("SM",'Základní údaje a obsah spisu'!$B$1)),E665,IF(ISNUMBER(FIND("ZP",'Základní údaje a obsah spisu'!$B$1)),F665,IF(ISNUMBER(FIND("ST",'Základní údaje a obsah spisu'!$B$1)),G665,IF(ISNUMBER(FIND("RI",'Základní údaje a obsah spisu'!$B$1)),H665,I665)))))))</f>
        <v>0</v>
      </c>
    </row>
    <row r="666" spans="1:1" x14ac:dyDescent="0.25">
      <c r="A666">
        <f>IF(ISNUMBER(FIND("KI",'Základní údaje a obsah spisu'!$B$1)),B666,IF(ISNUMBER(FIND("PS",'Základní údaje a obsah spisu'!$B$1)),C666,IF(ISNUMBER(FIND("SU",'Základní údaje a obsah spisu'!$B$1)),D666,IF(ISNUMBER(FIND("SM",'Základní údaje a obsah spisu'!$B$1)),E666,IF(ISNUMBER(FIND("ZP",'Základní údaje a obsah spisu'!$B$1)),F666,IF(ISNUMBER(FIND("ST",'Základní údaje a obsah spisu'!$B$1)),G666,IF(ISNUMBER(FIND("RI",'Základní údaje a obsah spisu'!$B$1)),H666,I666)))))))</f>
        <v>0</v>
      </c>
    </row>
    <row r="667" spans="1:1" x14ac:dyDescent="0.25">
      <c r="A667">
        <f>IF(ISNUMBER(FIND("KI",'Základní údaje a obsah spisu'!$B$1)),B667,IF(ISNUMBER(FIND("PS",'Základní údaje a obsah spisu'!$B$1)),C667,IF(ISNUMBER(FIND("SU",'Základní údaje a obsah spisu'!$B$1)),D667,IF(ISNUMBER(FIND("SM",'Základní údaje a obsah spisu'!$B$1)),E667,IF(ISNUMBER(FIND("ZP",'Základní údaje a obsah spisu'!$B$1)),F667,IF(ISNUMBER(FIND("ST",'Základní údaje a obsah spisu'!$B$1)),G667,IF(ISNUMBER(FIND("RI",'Základní údaje a obsah spisu'!$B$1)),H667,I667)))))))</f>
        <v>0</v>
      </c>
    </row>
    <row r="668" spans="1:1" x14ac:dyDescent="0.25">
      <c r="A668">
        <f>IF(ISNUMBER(FIND("KI",'Základní údaje a obsah spisu'!$B$1)),B668,IF(ISNUMBER(FIND("PS",'Základní údaje a obsah spisu'!$B$1)),C668,IF(ISNUMBER(FIND("SU",'Základní údaje a obsah spisu'!$B$1)),D668,IF(ISNUMBER(FIND("SM",'Základní údaje a obsah spisu'!$B$1)),E668,IF(ISNUMBER(FIND("ZP",'Základní údaje a obsah spisu'!$B$1)),F668,IF(ISNUMBER(FIND("ST",'Základní údaje a obsah spisu'!$B$1)),G668,IF(ISNUMBER(FIND("RI",'Základní údaje a obsah spisu'!$B$1)),H668,I668)))))))</f>
        <v>0</v>
      </c>
    </row>
    <row r="669" spans="1:1" x14ac:dyDescent="0.25">
      <c r="A669">
        <f>IF(ISNUMBER(FIND("KI",'Základní údaje a obsah spisu'!$B$1)),B669,IF(ISNUMBER(FIND("PS",'Základní údaje a obsah spisu'!$B$1)),C669,IF(ISNUMBER(FIND("SU",'Základní údaje a obsah spisu'!$B$1)),D669,IF(ISNUMBER(FIND("SM",'Základní údaje a obsah spisu'!$B$1)),E669,IF(ISNUMBER(FIND("ZP",'Základní údaje a obsah spisu'!$B$1)),F669,IF(ISNUMBER(FIND("ST",'Základní údaje a obsah spisu'!$B$1)),G669,IF(ISNUMBER(FIND("RI",'Základní údaje a obsah spisu'!$B$1)),H669,I669)))))))</f>
        <v>0</v>
      </c>
    </row>
    <row r="670" spans="1:1" x14ac:dyDescent="0.25">
      <c r="A670">
        <f>IF(ISNUMBER(FIND("KI",'Základní údaje a obsah spisu'!$B$1)),B670,IF(ISNUMBER(FIND("PS",'Základní údaje a obsah spisu'!$B$1)),C670,IF(ISNUMBER(FIND("SU",'Základní údaje a obsah spisu'!$B$1)),D670,IF(ISNUMBER(FIND("SM",'Základní údaje a obsah spisu'!$B$1)),E670,IF(ISNUMBER(FIND("ZP",'Základní údaje a obsah spisu'!$B$1)),F670,IF(ISNUMBER(FIND("ST",'Základní údaje a obsah spisu'!$B$1)),G670,IF(ISNUMBER(FIND("RI",'Základní údaje a obsah spisu'!$B$1)),H670,I670)))))))</f>
        <v>0</v>
      </c>
    </row>
    <row r="671" spans="1:1" x14ac:dyDescent="0.25">
      <c r="A671">
        <f>IF(ISNUMBER(FIND("KI",'Základní údaje a obsah spisu'!$B$1)),B671,IF(ISNUMBER(FIND("PS",'Základní údaje a obsah spisu'!$B$1)),C671,IF(ISNUMBER(FIND("SU",'Základní údaje a obsah spisu'!$B$1)),D671,IF(ISNUMBER(FIND("SM",'Základní údaje a obsah spisu'!$B$1)),E671,IF(ISNUMBER(FIND("ZP",'Základní údaje a obsah spisu'!$B$1)),F671,IF(ISNUMBER(FIND("ST",'Základní údaje a obsah spisu'!$B$1)),G671,IF(ISNUMBER(FIND("RI",'Základní údaje a obsah spisu'!$B$1)),H671,I671)))))))</f>
        <v>0</v>
      </c>
    </row>
    <row r="672" spans="1:1" x14ac:dyDescent="0.25">
      <c r="A672">
        <f>IF(ISNUMBER(FIND("KI",'Základní údaje a obsah spisu'!$B$1)),B672,IF(ISNUMBER(FIND("PS",'Základní údaje a obsah spisu'!$B$1)),C672,IF(ISNUMBER(FIND("SU",'Základní údaje a obsah spisu'!$B$1)),D672,IF(ISNUMBER(FIND("SM",'Základní údaje a obsah spisu'!$B$1)),E672,IF(ISNUMBER(FIND("ZP",'Základní údaje a obsah spisu'!$B$1)),F672,IF(ISNUMBER(FIND("ST",'Základní údaje a obsah spisu'!$B$1)),G672,IF(ISNUMBER(FIND("RI",'Základní údaje a obsah spisu'!$B$1)),H672,I672)))))))</f>
        <v>0</v>
      </c>
    </row>
    <row r="673" spans="1:1" x14ac:dyDescent="0.25">
      <c r="A673">
        <f>IF(ISNUMBER(FIND("KI",'Základní údaje a obsah spisu'!$B$1)),B673,IF(ISNUMBER(FIND("PS",'Základní údaje a obsah spisu'!$B$1)),C673,IF(ISNUMBER(FIND("SU",'Základní údaje a obsah spisu'!$B$1)),D673,IF(ISNUMBER(FIND("SM",'Základní údaje a obsah spisu'!$B$1)),E673,IF(ISNUMBER(FIND("ZP",'Základní údaje a obsah spisu'!$B$1)),F673,IF(ISNUMBER(FIND("ST",'Základní údaje a obsah spisu'!$B$1)),G673,IF(ISNUMBER(FIND("RI",'Základní údaje a obsah spisu'!$B$1)),H673,I673)))))))</f>
        <v>0</v>
      </c>
    </row>
    <row r="674" spans="1:1" x14ac:dyDescent="0.25">
      <c r="A674">
        <f>IF(ISNUMBER(FIND("KI",'Základní údaje a obsah spisu'!$B$1)),B674,IF(ISNUMBER(FIND("PS",'Základní údaje a obsah spisu'!$B$1)),C674,IF(ISNUMBER(FIND("SU",'Základní údaje a obsah spisu'!$B$1)),D674,IF(ISNUMBER(FIND("SM",'Základní údaje a obsah spisu'!$B$1)),E674,IF(ISNUMBER(FIND("ZP",'Základní údaje a obsah spisu'!$B$1)),F674,IF(ISNUMBER(FIND("ST",'Základní údaje a obsah spisu'!$B$1)),G674,IF(ISNUMBER(FIND("RI",'Základní údaje a obsah spisu'!$B$1)),H674,I674)))))))</f>
        <v>0</v>
      </c>
    </row>
    <row r="675" spans="1:1" x14ac:dyDescent="0.25">
      <c r="A675">
        <f>IF(ISNUMBER(FIND("KI",'Základní údaje a obsah spisu'!$B$1)),B675,IF(ISNUMBER(FIND("PS",'Základní údaje a obsah spisu'!$B$1)),C675,IF(ISNUMBER(FIND("SU",'Základní údaje a obsah spisu'!$B$1)),D675,IF(ISNUMBER(FIND("SM",'Základní údaje a obsah spisu'!$B$1)),E675,IF(ISNUMBER(FIND("ZP",'Základní údaje a obsah spisu'!$B$1)),F675,IF(ISNUMBER(FIND("ST",'Základní údaje a obsah spisu'!$B$1)),G675,IF(ISNUMBER(FIND("RI",'Základní údaje a obsah spisu'!$B$1)),H675,I675)))))))</f>
        <v>0</v>
      </c>
    </row>
    <row r="676" spans="1:1" x14ac:dyDescent="0.25">
      <c r="A676">
        <f>IF(ISNUMBER(FIND("KI",'Základní údaje a obsah spisu'!$B$1)),B676,IF(ISNUMBER(FIND("PS",'Základní údaje a obsah spisu'!$B$1)),C676,IF(ISNUMBER(FIND("SU",'Základní údaje a obsah spisu'!$B$1)),D676,IF(ISNUMBER(FIND("SM",'Základní údaje a obsah spisu'!$B$1)),E676,IF(ISNUMBER(FIND("ZP",'Základní údaje a obsah spisu'!$B$1)),F676,IF(ISNUMBER(FIND("ST",'Základní údaje a obsah spisu'!$B$1)),G676,IF(ISNUMBER(FIND("RI",'Základní údaje a obsah spisu'!$B$1)),H676,I676)))))))</f>
        <v>0</v>
      </c>
    </row>
    <row r="677" spans="1:1" x14ac:dyDescent="0.25">
      <c r="A677">
        <f>IF(ISNUMBER(FIND("KI",'Základní údaje a obsah spisu'!$B$1)),B677,IF(ISNUMBER(FIND("PS",'Základní údaje a obsah spisu'!$B$1)),C677,IF(ISNUMBER(FIND("SU",'Základní údaje a obsah spisu'!$B$1)),D677,IF(ISNUMBER(FIND("SM",'Základní údaje a obsah spisu'!$B$1)),E677,IF(ISNUMBER(FIND("ZP",'Základní údaje a obsah spisu'!$B$1)),F677,IF(ISNUMBER(FIND("ST",'Základní údaje a obsah spisu'!$B$1)),G677,IF(ISNUMBER(FIND("RI",'Základní údaje a obsah spisu'!$B$1)),H677,I677)))))))</f>
        <v>0</v>
      </c>
    </row>
    <row r="678" spans="1:1" x14ac:dyDescent="0.25">
      <c r="A678">
        <f>IF(ISNUMBER(FIND("KI",'Základní údaje a obsah spisu'!$B$1)),B678,IF(ISNUMBER(FIND("PS",'Základní údaje a obsah spisu'!$B$1)),C678,IF(ISNUMBER(FIND("SU",'Základní údaje a obsah spisu'!$B$1)),D678,IF(ISNUMBER(FIND("SM",'Základní údaje a obsah spisu'!$B$1)),E678,IF(ISNUMBER(FIND("ZP",'Základní údaje a obsah spisu'!$B$1)),F678,IF(ISNUMBER(FIND("ST",'Základní údaje a obsah spisu'!$B$1)),G678,IF(ISNUMBER(FIND("RI",'Základní údaje a obsah spisu'!$B$1)),H678,I678)))))))</f>
        <v>0</v>
      </c>
    </row>
    <row r="679" spans="1:1" x14ac:dyDescent="0.25">
      <c r="A679">
        <f>IF(ISNUMBER(FIND("KI",'Základní údaje a obsah spisu'!$B$1)),B679,IF(ISNUMBER(FIND("PS",'Základní údaje a obsah spisu'!$B$1)),C679,IF(ISNUMBER(FIND("SU",'Základní údaje a obsah spisu'!$B$1)),D679,IF(ISNUMBER(FIND("SM",'Základní údaje a obsah spisu'!$B$1)),E679,IF(ISNUMBER(FIND("ZP",'Základní údaje a obsah spisu'!$B$1)),F679,IF(ISNUMBER(FIND("ST",'Základní údaje a obsah spisu'!$B$1)),G679,IF(ISNUMBER(FIND("RI",'Základní údaje a obsah spisu'!$B$1)),H679,I679)))))))</f>
        <v>0</v>
      </c>
    </row>
    <row r="680" spans="1:1" x14ac:dyDescent="0.25">
      <c r="A680">
        <f>IF(ISNUMBER(FIND("KI",'Základní údaje a obsah spisu'!$B$1)),B680,IF(ISNUMBER(FIND("PS",'Základní údaje a obsah spisu'!$B$1)),C680,IF(ISNUMBER(FIND("SU",'Základní údaje a obsah spisu'!$B$1)),D680,IF(ISNUMBER(FIND("SM",'Základní údaje a obsah spisu'!$B$1)),E680,IF(ISNUMBER(FIND("ZP",'Základní údaje a obsah spisu'!$B$1)),F680,IF(ISNUMBER(FIND("ST",'Základní údaje a obsah spisu'!$B$1)),G680,IF(ISNUMBER(FIND("RI",'Základní údaje a obsah spisu'!$B$1)),H680,I680)))))))</f>
        <v>0</v>
      </c>
    </row>
    <row r="681" spans="1:1" x14ac:dyDescent="0.25">
      <c r="A681">
        <f>IF(ISNUMBER(FIND("KI",'Základní údaje a obsah spisu'!$B$1)),B681,IF(ISNUMBER(FIND("PS",'Základní údaje a obsah spisu'!$B$1)),C681,IF(ISNUMBER(FIND("SU",'Základní údaje a obsah spisu'!$B$1)),D681,IF(ISNUMBER(FIND("SM",'Základní údaje a obsah spisu'!$B$1)),E681,IF(ISNUMBER(FIND("ZP",'Základní údaje a obsah spisu'!$B$1)),F681,IF(ISNUMBER(FIND("ST",'Základní údaje a obsah spisu'!$B$1)),G681,IF(ISNUMBER(FIND("RI",'Základní údaje a obsah spisu'!$B$1)),H681,I681)))))))</f>
        <v>0</v>
      </c>
    </row>
    <row r="682" spans="1:1" x14ac:dyDescent="0.25">
      <c r="A682">
        <f>IF(ISNUMBER(FIND("KI",'Základní údaje a obsah spisu'!$B$1)),B682,IF(ISNUMBER(FIND("PS",'Základní údaje a obsah spisu'!$B$1)),C682,IF(ISNUMBER(FIND("SU",'Základní údaje a obsah spisu'!$B$1)),D682,IF(ISNUMBER(FIND("SM",'Základní údaje a obsah spisu'!$B$1)),E682,IF(ISNUMBER(FIND("ZP",'Základní údaje a obsah spisu'!$B$1)),F682,IF(ISNUMBER(FIND("ST",'Základní údaje a obsah spisu'!$B$1)),G682,IF(ISNUMBER(FIND("RI",'Základní údaje a obsah spisu'!$B$1)),H682,I682)))))))</f>
        <v>0</v>
      </c>
    </row>
    <row r="683" spans="1:1" x14ac:dyDescent="0.25">
      <c r="A683">
        <f>IF(ISNUMBER(FIND("KI",'Základní údaje a obsah spisu'!$B$1)),B683,IF(ISNUMBER(FIND("PS",'Základní údaje a obsah spisu'!$B$1)),C683,IF(ISNUMBER(FIND("SU",'Základní údaje a obsah spisu'!$B$1)),D683,IF(ISNUMBER(FIND("SM",'Základní údaje a obsah spisu'!$B$1)),E683,IF(ISNUMBER(FIND("ZP",'Základní údaje a obsah spisu'!$B$1)),F683,IF(ISNUMBER(FIND("ST",'Základní údaje a obsah spisu'!$B$1)),G683,IF(ISNUMBER(FIND("RI",'Základní údaje a obsah spisu'!$B$1)),H683,I683)))))))</f>
        <v>0</v>
      </c>
    </row>
    <row r="684" spans="1:1" x14ac:dyDescent="0.25">
      <c r="A684">
        <f>IF(ISNUMBER(FIND("KI",'Základní údaje a obsah spisu'!$B$1)),B684,IF(ISNUMBER(FIND("PS",'Základní údaje a obsah spisu'!$B$1)),C684,IF(ISNUMBER(FIND("SU",'Základní údaje a obsah spisu'!$B$1)),D684,IF(ISNUMBER(FIND("SM",'Základní údaje a obsah spisu'!$B$1)),E684,IF(ISNUMBER(FIND("ZP",'Základní údaje a obsah spisu'!$B$1)),F684,IF(ISNUMBER(FIND("ST",'Základní údaje a obsah spisu'!$B$1)),G684,IF(ISNUMBER(FIND("RI",'Základní údaje a obsah spisu'!$B$1)),H684,I684)))))))</f>
        <v>0</v>
      </c>
    </row>
    <row r="685" spans="1:1" x14ac:dyDescent="0.25">
      <c r="A685">
        <f>IF(ISNUMBER(FIND("KI",'Základní údaje a obsah spisu'!$B$1)),B685,IF(ISNUMBER(FIND("PS",'Základní údaje a obsah spisu'!$B$1)),C685,IF(ISNUMBER(FIND("SU",'Základní údaje a obsah spisu'!$B$1)),D685,IF(ISNUMBER(FIND("SM",'Základní údaje a obsah spisu'!$B$1)),E685,IF(ISNUMBER(FIND("ZP",'Základní údaje a obsah spisu'!$B$1)),F685,IF(ISNUMBER(FIND("ST",'Základní údaje a obsah spisu'!$B$1)),G685,IF(ISNUMBER(FIND("RI",'Základní údaje a obsah spisu'!$B$1)),H685,I685)))))))</f>
        <v>0</v>
      </c>
    </row>
    <row r="686" spans="1:1" x14ac:dyDescent="0.25">
      <c r="A686">
        <f>IF(ISNUMBER(FIND("KI",'Základní údaje a obsah spisu'!$B$1)),B686,IF(ISNUMBER(FIND("PS",'Základní údaje a obsah spisu'!$B$1)),C686,IF(ISNUMBER(FIND("SU",'Základní údaje a obsah spisu'!$B$1)),D686,IF(ISNUMBER(FIND("SM",'Základní údaje a obsah spisu'!$B$1)),E686,IF(ISNUMBER(FIND("ZP",'Základní údaje a obsah spisu'!$B$1)),F686,IF(ISNUMBER(FIND("ST",'Základní údaje a obsah spisu'!$B$1)),G686,IF(ISNUMBER(FIND("RI",'Základní údaje a obsah spisu'!$B$1)),H686,I686)))))))</f>
        <v>0</v>
      </c>
    </row>
    <row r="687" spans="1:1" x14ac:dyDescent="0.25">
      <c r="A687">
        <f>IF(ISNUMBER(FIND("KI",'Základní údaje a obsah spisu'!$B$1)),B687,IF(ISNUMBER(FIND("PS",'Základní údaje a obsah spisu'!$B$1)),C687,IF(ISNUMBER(FIND("SU",'Základní údaje a obsah spisu'!$B$1)),D687,IF(ISNUMBER(FIND("SM",'Základní údaje a obsah spisu'!$B$1)),E687,IF(ISNUMBER(FIND("ZP",'Základní údaje a obsah spisu'!$B$1)),F687,IF(ISNUMBER(FIND("ST",'Základní údaje a obsah spisu'!$B$1)),G687,IF(ISNUMBER(FIND("RI",'Základní údaje a obsah spisu'!$B$1)),H687,I687)))))))</f>
        <v>0</v>
      </c>
    </row>
    <row r="688" spans="1:1" x14ac:dyDescent="0.25">
      <c r="A688">
        <f>IF(ISNUMBER(FIND("KI",'Základní údaje a obsah spisu'!$B$1)),B688,IF(ISNUMBER(FIND("PS",'Základní údaje a obsah spisu'!$B$1)),C688,IF(ISNUMBER(FIND("SU",'Základní údaje a obsah spisu'!$B$1)),D688,IF(ISNUMBER(FIND("SM",'Základní údaje a obsah spisu'!$B$1)),E688,IF(ISNUMBER(FIND("ZP",'Základní údaje a obsah spisu'!$B$1)),F688,IF(ISNUMBER(FIND("ST",'Základní údaje a obsah spisu'!$B$1)),G688,IF(ISNUMBER(FIND("RI",'Základní údaje a obsah spisu'!$B$1)),H688,I688)))))))</f>
        <v>0</v>
      </c>
    </row>
    <row r="689" spans="1:1" x14ac:dyDescent="0.25">
      <c r="A689">
        <f>IF(ISNUMBER(FIND("KI",'Základní údaje a obsah spisu'!$B$1)),B689,IF(ISNUMBER(FIND("PS",'Základní údaje a obsah spisu'!$B$1)),C689,IF(ISNUMBER(FIND("SU",'Základní údaje a obsah spisu'!$B$1)),D689,IF(ISNUMBER(FIND("SM",'Základní údaje a obsah spisu'!$B$1)),E689,IF(ISNUMBER(FIND("ZP",'Základní údaje a obsah spisu'!$B$1)),F689,IF(ISNUMBER(FIND("ST",'Základní údaje a obsah spisu'!$B$1)),G689,IF(ISNUMBER(FIND("RI",'Základní údaje a obsah spisu'!$B$1)),H689,I689)))))))</f>
        <v>0</v>
      </c>
    </row>
    <row r="690" spans="1:1" x14ac:dyDescent="0.25">
      <c r="A690">
        <f>IF(ISNUMBER(FIND("KI",'Základní údaje a obsah spisu'!$B$1)),B690,IF(ISNUMBER(FIND("PS",'Základní údaje a obsah spisu'!$B$1)),C690,IF(ISNUMBER(FIND("SU",'Základní údaje a obsah spisu'!$B$1)),D690,IF(ISNUMBER(FIND("SM",'Základní údaje a obsah spisu'!$B$1)),E690,IF(ISNUMBER(FIND("ZP",'Základní údaje a obsah spisu'!$B$1)),F690,IF(ISNUMBER(FIND("ST",'Základní údaje a obsah spisu'!$B$1)),G690,IF(ISNUMBER(FIND("RI",'Základní údaje a obsah spisu'!$B$1)),H690,I690)))))))</f>
        <v>0</v>
      </c>
    </row>
    <row r="691" spans="1:1" x14ac:dyDescent="0.25">
      <c r="A691">
        <f>IF(ISNUMBER(FIND("KI",'Základní údaje a obsah spisu'!$B$1)),B691,IF(ISNUMBER(FIND("PS",'Základní údaje a obsah spisu'!$B$1)),C691,IF(ISNUMBER(FIND("SU",'Základní údaje a obsah spisu'!$B$1)),D691,IF(ISNUMBER(FIND("SM",'Základní údaje a obsah spisu'!$B$1)),E691,IF(ISNUMBER(FIND("ZP",'Základní údaje a obsah spisu'!$B$1)),F691,IF(ISNUMBER(FIND("ST",'Základní údaje a obsah spisu'!$B$1)),G691,IF(ISNUMBER(FIND("RI",'Základní údaje a obsah spisu'!$B$1)),H691,I691)))))))</f>
        <v>0</v>
      </c>
    </row>
    <row r="692" spans="1:1" x14ac:dyDescent="0.25">
      <c r="A692">
        <f>IF(ISNUMBER(FIND("KI",'Základní údaje a obsah spisu'!$B$1)),B692,IF(ISNUMBER(FIND("PS",'Základní údaje a obsah spisu'!$B$1)),C692,IF(ISNUMBER(FIND("SU",'Základní údaje a obsah spisu'!$B$1)),D692,IF(ISNUMBER(FIND("SM",'Základní údaje a obsah spisu'!$B$1)),E692,IF(ISNUMBER(FIND("ZP",'Základní údaje a obsah spisu'!$B$1)),F692,IF(ISNUMBER(FIND("ST",'Základní údaje a obsah spisu'!$B$1)),G692,IF(ISNUMBER(FIND("RI",'Základní údaje a obsah spisu'!$B$1)),H692,I692)))))))</f>
        <v>0</v>
      </c>
    </row>
    <row r="693" spans="1:1" x14ac:dyDescent="0.25">
      <c r="A693">
        <f>IF(ISNUMBER(FIND("KI",'Základní údaje a obsah spisu'!$B$1)),B693,IF(ISNUMBER(FIND("PS",'Základní údaje a obsah spisu'!$B$1)),C693,IF(ISNUMBER(FIND("SU",'Základní údaje a obsah spisu'!$B$1)),D693,IF(ISNUMBER(FIND("SM",'Základní údaje a obsah spisu'!$B$1)),E693,IF(ISNUMBER(FIND("ZP",'Základní údaje a obsah spisu'!$B$1)),F693,IF(ISNUMBER(FIND("ST",'Základní údaje a obsah spisu'!$B$1)),G693,IF(ISNUMBER(FIND("RI",'Základní údaje a obsah spisu'!$B$1)),H693,I693)))))))</f>
        <v>0</v>
      </c>
    </row>
    <row r="694" spans="1:1" x14ac:dyDescent="0.25">
      <c r="A694">
        <f>IF(ISNUMBER(FIND("KI",'Základní údaje a obsah spisu'!$B$1)),B694,IF(ISNUMBER(FIND("PS",'Základní údaje a obsah spisu'!$B$1)),C694,IF(ISNUMBER(FIND("SU",'Základní údaje a obsah spisu'!$B$1)),D694,IF(ISNUMBER(FIND("SM",'Základní údaje a obsah spisu'!$B$1)),E694,IF(ISNUMBER(FIND("ZP",'Základní údaje a obsah spisu'!$B$1)),F694,IF(ISNUMBER(FIND("ST",'Základní údaje a obsah spisu'!$B$1)),G694,IF(ISNUMBER(FIND("RI",'Základní údaje a obsah spisu'!$B$1)),H694,I694)))))))</f>
        <v>0</v>
      </c>
    </row>
    <row r="695" spans="1:1" x14ac:dyDescent="0.25">
      <c r="A695">
        <f>IF(ISNUMBER(FIND("KI",'Základní údaje a obsah spisu'!$B$1)),B695,IF(ISNUMBER(FIND("PS",'Základní údaje a obsah spisu'!$B$1)),C695,IF(ISNUMBER(FIND("SU",'Základní údaje a obsah spisu'!$B$1)),D695,IF(ISNUMBER(FIND("SM",'Základní údaje a obsah spisu'!$B$1)),E695,IF(ISNUMBER(FIND("ZP",'Základní údaje a obsah spisu'!$B$1)),F695,IF(ISNUMBER(FIND("ST",'Základní údaje a obsah spisu'!$B$1)),G695,IF(ISNUMBER(FIND("RI",'Základní údaje a obsah spisu'!$B$1)),H695,I695)))))))</f>
        <v>0</v>
      </c>
    </row>
    <row r="696" spans="1:1" x14ac:dyDescent="0.25">
      <c r="A696">
        <f>IF(ISNUMBER(FIND("KI",'Základní údaje a obsah spisu'!$B$1)),B696,IF(ISNUMBER(FIND("PS",'Základní údaje a obsah spisu'!$B$1)),C696,IF(ISNUMBER(FIND("SU",'Základní údaje a obsah spisu'!$B$1)),D696,IF(ISNUMBER(FIND("SM",'Základní údaje a obsah spisu'!$B$1)),E696,IF(ISNUMBER(FIND("ZP",'Základní údaje a obsah spisu'!$B$1)),F696,IF(ISNUMBER(FIND("ST",'Základní údaje a obsah spisu'!$B$1)),G696,IF(ISNUMBER(FIND("RI",'Základní údaje a obsah spisu'!$B$1)),H696,I696)))))))</f>
        <v>0</v>
      </c>
    </row>
    <row r="697" spans="1:1" x14ac:dyDescent="0.25">
      <c r="A697">
        <f>IF(ISNUMBER(FIND("KI",'Základní údaje a obsah spisu'!$B$1)),B697,IF(ISNUMBER(FIND("PS",'Základní údaje a obsah spisu'!$B$1)),C697,IF(ISNUMBER(FIND("SU",'Základní údaje a obsah spisu'!$B$1)),D697,IF(ISNUMBER(FIND("SM",'Základní údaje a obsah spisu'!$B$1)),E697,IF(ISNUMBER(FIND("ZP",'Základní údaje a obsah spisu'!$B$1)),F697,IF(ISNUMBER(FIND("ST",'Základní údaje a obsah spisu'!$B$1)),G697,IF(ISNUMBER(FIND("RI",'Základní údaje a obsah spisu'!$B$1)),H697,I697)))))))</f>
        <v>0</v>
      </c>
    </row>
    <row r="698" spans="1:1" x14ac:dyDescent="0.25">
      <c r="A698">
        <f>IF(ISNUMBER(FIND("KI",'Základní údaje a obsah spisu'!$B$1)),B698,IF(ISNUMBER(FIND("PS",'Základní údaje a obsah spisu'!$B$1)),C698,IF(ISNUMBER(FIND("SU",'Základní údaje a obsah spisu'!$B$1)),D698,IF(ISNUMBER(FIND("SM",'Základní údaje a obsah spisu'!$B$1)),E698,IF(ISNUMBER(FIND("ZP",'Základní údaje a obsah spisu'!$B$1)),F698,IF(ISNUMBER(FIND("ST",'Základní údaje a obsah spisu'!$B$1)),G698,IF(ISNUMBER(FIND("RI",'Základní údaje a obsah spisu'!$B$1)),H698,I698)))))))</f>
        <v>0</v>
      </c>
    </row>
    <row r="699" spans="1:1" x14ac:dyDescent="0.25">
      <c r="A699">
        <f>IF(ISNUMBER(FIND("KI",'Základní údaje a obsah spisu'!$B$1)),B699,IF(ISNUMBER(FIND("PS",'Základní údaje a obsah spisu'!$B$1)),C699,IF(ISNUMBER(FIND("SU",'Základní údaje a obsah spisu'!$B$1)),D699,IF(ISNUMBER(FIND("SM",'Základní údaje a obsah spisu'!$B$1)),E699,IF(ISNUMBER(FIND("ZP",'Základní údaje a obsah spisu'!$B$1)),F699,IF(ISNUMBER(FIND("ST",'Základní údaje a obsah spisu'!$B$1)),G699,IF(ISNUMBER(FIND("RI",'Základní údaje a obsah spisu'!$B$1)),H699,I699)))))))</f>
        <v>0</v>
      </c>
    </row>
    <row r="700" spans="1:1" x14ac:dyDescent="0.25">
      <c r="A700">
        <f>IF(ISNUMBER(FIND("KI",'Základní údaje a obsah spisu'!$B$1)),B700,IF(ISNUMBER(FIND("PS",'Základní údaje a obsah spisu'!$B$1)),C700,IF(ISNUMBER(FIND("SU",'Základní údaje a obsah spisu'!$B$1)),D700,IF(ISNUMBER(FIND("SM",'Základní údaje a obsah spisu'!$B$1)),E700,IF(ISNUMBER(FIND("ZP",'Základní údaje a obsah spisu'!$B$1)),F700,IF(ISNUMBER(FIND("ST",'Základní údaje a obsah spisu'!$B$1)),G700,IF(ISNUMBER(FIND("RI",'Základní údaje a obsah spisu'!$B$1)),H700,I700)))))))</f>
        <v>0</v>
      </c>
    </row>
    <row r="701" spans="1:1" x14ac:dyDescent="0.25">
      <c r="A701">
        <f>IF(ISNUMBER(FIND("KI",'Základní údaje a obsah spisu'!$B$1)),B701,IF(ISNUMBER(FIND("PS",'Základní údaje a obsah spisu'!$B$1)),C701,IF(ISNUMBER(FIND("SU",'Základní údaje a obsah spisu'!$B$1)),D701,IF(ISNUMBER(FIND("SM",'Základní údaje a obsah spisu'!$B$1)),E701,IF(ISNUMBER(FIND("ZP",'Základní údaje a obsah spisu'!$B$1)),F701,IF(ISNUMBER(FIND("ST",'Základní údaje a obsah spisu'!$B$1)),G701,IF(ISNUMBER(FIND("RI",'Základní údaje a obsah spisu'!$B$1)),H701,I701)))))))</f>
        <v>0</v>
      </c>
    </row>
    <row r="702" spans="1:1" x14ac:dyDescent="0.25">
      <c r="A702">
        <f>IF(ISNUMBER(FIND("KI",'Základní údaje a obsah spisu'!$B$1)),B702,IF(ISNUMBER(FIND("PS",'Základní údaje a obsah spisu'!$B$1)),C702,IF(ISNUMBER(FIND("SU",'Základní údaje a obsah spisu'!$B$1)),D702,IF(ISNUMBER(FIND("SM",'Základní údaje a obsah spisu'!$B$1)),E702,IF(ISNUMBER(FIND("ZP",'Základní údaje a obsah spisu'!$B$1)),F702,IF(ISNUMBER(FIND("ST",'Základní údaje a obsah spisu'!$B$1)),G702,IF(ISNUMBER(FIND("RI",'Základní údaje a obsah spisu'!$B$1)),H702,I702)))))))</f>
        <v>0</v>
      </c>
    </row>
    <row r="703" spans="1:1" x14ac:dyDescent="0.25">
      <c r="A703">
        <f>IF(ISNUMBER(FIND("KI",'Základní údaje a obsah spisu'!$B$1)),B703,IF(ISNUMBER(FIND("PS",'Základní údaje a obsah spisu'!$B$1)),C703,IF(ISNUMBER(FIND("SU",'Základní údaje a obsah spisu'!$B$1)),D703,IF(ISNUMBER(FIND("SM",'Základní údaje a obsah spisu'!$B$1)),E703,IF(ISNUMBER(FIND("ZP",'Základní údaje a obsah spisu'!$B$1)),F703,IF(ISNUMBER(FIND("ST",'Základní údaje a obsah spisu'!$B$1)),G703,IF(ISNUMBER(FIND("RI",'Základní údaje a obsah spisu'!$B$1)),H703,I703)))))))</f>
        <v>0</v>
      </c>
    </row>
    <row r="704" spans="1:1" x14ac:dyDescent="0.25">
      <c r="A704">
        <f>IF(ISNUMBER(FIND("KI",'Základní údaje a obsah spisu'!$B$1)),B704,IF(ISNUMBER(FIND("PS",'Základní údaje a obsah spisu'!$B$1)),C704,IF(ISNUMBER(FIND("SU",'Základní údaje a obsah spisu'!$B$1)),D704,IF(ISNUMBER(FIND("SM",'Základní údaje a obsah spisu'!$B$1)),E704,IF(ISNUMBER(FIND("ZP",'Základní údaje a obsah spisu'!$B$1)),F704,IF(ISNUMBER(FIND("ST",'Základní údaje a obsah spisu'!$B$1)),G704,IF(ISNUMBER(FIND("RI",'Základní údaje a obsah spisu'!$B$1)),H704,I704)))))))</f>
        <v>0</v>
      </c>
    </row>
    <row r="705" spans="1:1" x14ac:dyDescent="0.25">
      <c r="A705">
        <f>IF(ISNUMBER(FIND("KI",'Základní údaje a obsah spisu'!$B$1)),B705,IF(ISNUMBER(FIND("PS",'Základní údaje a obsah spisu'!$B$1)),C705,IF(ISNUMBER(FIND("SU",'Základní údaje a obsah spisu'!$B$1)),D705,IF(ISNUMBER(FIND("SM",'Základní údaje a obsah spisu'!$B$1)),E705,IF(ISNUMBER(FIND("ZP",'Základní údaje a obsah spisu'!$B$1)),F705,IF(ISNUMBER(FIND("ST",'Základní údaje a obsah spisu'!$B$1)),G705,IF(ISNUMBER(FIND("RI",'Základní údaje a obsah spisu'!$B$1)),H705,I705)))))))</f>
        <v>0</v>
      </c>
    </row>
    <row r="706" spans="1:1" x14ac:dyDescent="0.25">
      <c r="A706">
        <f>IF(ISNUMBER(FIND("KI",'Základní údaje a obsah spisu'!$B$1)),B706,IF(ISNUMBER(FIND("PS",'Základní údaje a obsah spisu'!$B$1)),C706,IF(ISNUMBER(FIND("SU",'Základní údaje a obsah spisu'!$B$1)),D706,IF(ISNUMBER(FIND("SM",'Základní údaje a obsah spisu'!$B$1)),E706,IF(ISNUMBER(FIND("ZP",'Základní údaje a obsah spisu'!$B$1)),F706,IF(ISNUMBER(FIND("ST",'Základní údaje a obsah spisu'!$B$1)),G706,IF(ISNUMBER(FIND("RI",'Základní údaje a obsah spisu'!$B$1)),H706,I706)))))))</f>
        <v>0</v>
      </c>
    </row>
    <row r="707" spans="1:1" x14ac:dyDescent="0.25">
      <c r="A707">
        <f>IF(ISNUMBER(FIND("KI",'Základní údaje a obsah spisu'!$B$1)),B707,IF(ISNUMBER(FIND("PS",'Základní údaje a obsah spisu'!$B$1)),C707,IF(ISNUMBER(FIND("SU",'Základní údaje a obsah spisu'!$B$1)),D707,IF(ISNUMBER(FIND("SM",'Základní údaje a obsah spisu'!$B$1)),E707,IF(ISNUMBER(FIND("ZP",'Základní údaje a obsah spisu'!$B$1)),F707,IF(ISNUMBER(FIND("ST",'Základní údaje a obsah spisu'!$B$1)),G707,IF(ISNUMBER(FIND("RI",'Základní údaje a obsah spisu'!$B$1)),H707,I707)))))))</f>
        <v>0</v>
      </c>
    </row>
    <row r="708" spans="1:1" x14ac:dyDescent="0.25">
      <c r="A708">
        <f>IF(ISNUMBER(FIND("KI",'Základní údaje a obsah spisu'!$B$1)),B708,IF(ISNUMBER(FIND("PS",'Základní údaje a obsah spisu'!$B$1)),C708,IF(ISNUMBER(FIND("SU",'Základní údaje a obsah spisu'!$B$1)),D708,IF(ISNUMBER(FIND("SM",'Základní údaje a obsah spisu'!$B$1)),E708,IF(ISNUMBER(FIND("ZP",'Základní údaje a obsah spisu'!$B$1)),F708,IF(ISNUMBER(FIND("ST",'Základní údaje a obsah spisu'!$B$1)),G708,IF(ISNUMBER(FIND("RI",'Základní údaje a obsah spisu'!$B$1)),H708,I708)))))))</f>
        <v>0</v>
      </c>
    </row>
    <row r="709" spans="1:1" x14ac:dyDescent="0.25">
      <c r="A709">
        <f>IF(ISNUMBER(FIND("KI",'Základní údaje a obsah spisu'!$B$1)),B709,IF(ISNUMBER(FIND("PS",'Základní údaje a obsah spisu'!$B$1)),C709,IF(ISNUMBER(FIND("SU",'Základní údaje a obsah spisu'!$B$1)),D709,IF(ISNUMBER(FIND("SM",'Základní údaje a obsah spisu'!$B$1)),E709,IF(ISNUMBER(FIND("ZP",'Základní údaje a obsah spisu'!$B$1)),F709,IF(ISNUMBER(FIND("ST",'Základní údaje a obsah spisu'!$B$1)),G709,IF(ISNUMBER(FIND("RI",'Základní údaje a obsah spisu'!$B$1)),H709,I709)))))))</f>
        <v>0</v>
      </c>
    </row>
    <row r="710" spans="1:1" x14ac:dyDescent="0.25">
      <c r="A710">
        <f>IF(ISNUMBER(FIND("KI",'Základní údaje a obsah spisu'!$B$1)),B710,IF(ISNUMBER(FIND("PS",'Základní údaje a obsah spisu'!$B$1)),C710,IF(ISNUMBER(FIND("SU",'Základní údaje a obsah spisu'!$B$1)),D710,IF(ISNUMBER(FIND("SM",'Základní údaje a obsah spisu'!$B$1)),E710,IF(ISNUMBER(FIND("ZP",'Základní údaje a obsah spisu'!$B$1)),F710,IF(ISNUMBER(FIND("ST",'Základní údaje a obsah spisu'!$B$1)),G710,IF(ISNUMBER(FIND("RI",'Základní údaje a obsah spisu'!$B$1)),H710,I710)))))))</f>
        <v>0</v>
      </c>
    </row>
    <row r="711" spans="1:1" x14ac:dyDescent="0.25">
      <c r="A711">
        <f>IF(ISNUMBER(FIND("KI",'Základní údaje a obsah spisu'!$B$1)),B711,IF(ISNUMBER(FIND("PS",'Základní údaje a obsah spisu'!$B$1)),C711,IF(ISNUMBER(FIND("SU",'Základní údaje a obsah spisu'!$B$1)),D711,IF(ISNUMBER(FIND("SM",'Základní údaje a obsah spisu'!$B$1)),E711,IF(ISNUMBER(FIND("ZP",'Základní údaje a obsah spisu'!$B$1)),F711,IF(ISNUMBER(FIND("ST",'Základní údaje a obsah spisu'!$B$1)),G711,IF(ISNUMBER(FIND("RI",'Základní údaje a obsah spisu'!$B$1)),H711,I711)))))))</f>
        <v>0</v>
      </c>
    </row>
    <row r="712" spans="1:1" x14ac:dyDescent="0.25">
      <c r="A712">
        <f>IF(ISNUMBER(FIND("KI",'Základní údaje a obsah spisu'!$B$1)),B712,IF(ISNUMBER(FIND("PS",'Základní údaje a obsah spisu'!$B$1)),C712,IF(ISNUMBER(FIND("SU",'Základní údaje a obsah spisu'!$B$1)),D712,IF(ISNUMBER(FIND("SM",'Základní údaje a obsah spisu'!$B$1)),E712,IF(ISNUMBER(FIND("ZP",'Základní údaje a obsah spisu'!$B$1)),F712,IF(ISNUMBER(FIND("ST",'Základní údaje a obsah spisu'!$B$1)),G712,IF(ISNUMBER(FIND("RI",'Základní údaje a obsah spisu'!$B$1)),H712,I712)))))))</f>
        <v>0</v>
      </c>
    </row>
    <row r="713" spans="1:1" x14ac:dyDescent="0.25">
      <c r="A713">
        <f>IF(ISNUMBER(FIND("KI",'Základní údaje a obsah spisu'!$B$1)),B713,IF(ISNUMBER(FIND("PS",'Základní údaje a obsah spisu'!$B$1)),C713,IF(ISNUMBER(FIND("SU",'Základní údaje a obsah spisu'!$B$1)),D713,IF(ISNUMBER(FIND("SM",'Základní údaje a obsah spisu'!$B$1)),E713,IF(ISNUMBER(FIND("ZP",'Základní údaje a obsah spisu'!$B$1)),F713,IF(ISNUMBER(FIND("ST",'Základní údaje a obsah spisu'!$B$1)),G713,IF(ISNUMBER(FIND("RI",'Základní údaje a obsah spisu'!$B$1)),H713,I713)))))))</f>
        <v>0</v>
      </c>
    </row>
    <row r="714" spans="1:1" x14ac:dyDescent="0.25">
      <c r="A714">
        <f>IF(ISNUMBER(FIND("KI",'Základní údaje a obsah spisu'!$B$1)),B714,IF(ISNUMBER(FIND("PS",'Základní údaje a obsah spisu'!$B$1)),C714,IF(ISNUMBER(FIND("SU",'Základní údaje a obsah spisu'!$B$1)),D714,IF(ISNUMBER(FIND("SM",'Základní údaje a obsah spisu'!$B$1)),E714,IF(ISNUMBER(FIND("ZP",'Základní údaje a obsah spisu'!$B$1)),F714,IF(ISNUMBER(FIND("ST",'Základní údaje a obsah spisu'!$B$1)),G714,IF(ISNUMBER(FIND("RI",'Základní údaje a obsah spisu'!$B$1)),H714,I714)))))))</f>
        <v>0</v>
      </c>
    </row>
    <row r="715" spans="1:1" x14ac:dyDescent="0.25">
      <c r="A715">
        <f>IF(ISNUMBER(FIND("KI",'Základní údaje a obsah spisu'!$B$1)),B715,IF(ISNUMBER(FIND("PS",'Základní údaje a obsah spisu'!$B$1)),C715,IF(ISNUMBER(FIND("SU",'Základní údaje a obsah spisu'!$B$1)),D715,IF(ISNUMBER(FIND("SM",'Základní údaje a obsah spisu'!$B$1)),E715,IF(ISNUMBER(FIND("ZP",'Základní údaje a obsah spisu'!$B$1)),F715,IF(ISNUMBER(FIND("ST",'Základní údaje a obsah spisu'!$B$1)),G715,IF(ISNUMBER(FIND("RI",'Základní údaje a obsah spisu'!$B$1)),H715,I715)))))))</f>
        <v>0</v>
      </c>
    </row>
    <row r="716" spans="1:1" x14ac:dyDescent="0.25">
      <c r="A716">
        <f>IF(ISNUMBER(FIND("KI",'Základní údaje a obsah spisu'!$B$1)),B716,IF(ISNUMBER(FIND("PS",'Základní údaje a obsah spisu'!$B$1)),C716,IF(ISNUMBER(FIND("SU",'Základní údaje a obsah spisu'!$B$1)),D716,IF(ISNUMBER(FIND("SM",'Základní údaje a obsah spisu'!$B$1)),E716,IF(ISNUMBER(FIND("ZP",'Základní údaje a obsah spisu'!$B$1)),F716,IF(ISNUMBER(FIND("ST",'Základní údaje a obsah spisu'!$B$1)),G716,IF(ISNUMBER(FIND("RI",'Základní údaje a obsah spisu'!$B$1)),H716,I716)))))))</f>
        <v>0</v>
      </c>
    </row>
    <row r="717" spans="1:1" x14ac:dyDescent="0.25">
      <c r="A717">
        <f>IF(ISNUMBER(FIND("KI",'Základní údaje a obsah spisu'!$B$1)),B717,IF(ISNUMBER(FIND("PS",'Základní údaje a obsah spisu'!$B$1)),C717,IF(ISNUMBER(FIND("SU",'Základní údaje a obsah spisu'!$B$1)),D717,IF(ISNUMBER(FIND("SM",'Základní údaje a obsah spisu'!$B$1)),E717,IF(ISNUMBER(FIND("ZP",'Základní údaje a obsah spisu'!$B$1)),F717,IF(ISNUMBER(FIND("ST",'Základní údaje a obsah spisu'!$B$1)),G717,IF(ISNUMBER(FIND("RI",'Základní údaje a obsah spisu'!$B$1)),H717,I717)))))))</f>
        <v>0</v>
      </c>
    </row>
    <row r="718" spans="1:1" x14ac:dyDescent="0.25">
      <c r="A718">
        <f>IF(ISNUMBER(FIND("KI",'Základní údaje a obsah spisu'!$B$1)),B718,IF(ISNUMBER(FIND("PS",'Základní údaje a obsah spisu'!$B$1)),C718,IF(ISNUMBER(FIND("SU",'Základní údaje a obsah spisu'!$B$1)),D718,IF(ISNUMBER(FIND("SM",'Základní údaje a obsah spisu'!$B$1)),E718,IF(ISNUMBER(FIND("ZP",'Základní údaje a obsah spisu'!$B$1)),F718,IF(ISNUMBER(FIND("ST",'Základní údaje a obsah spisu'!$B$1)),G718,IF(ISNUMBER(FIND("RI",'Základní údaje a obsah spisu'!$B$1)),H718,I718)))))))</f>
        <v>0</v>
      </c>
    </row>
    <row r="719" spans="1:1" x14ac:dyDescent="0.25">
      <c r="A719">
        <f>IF(ISNUMBER(FIND("KI",'Základní údaje a obsah spisu'!$B$1)),B719,IF(ISNUMBER(FIND("PS",'Základní údaje a obsah spisu'!$B$1)),C719,IF(ISNUMBER(FIND("SU",'Základní údaje a obsah spisu'!$B$1)),D719,IF(ISNUMBER(FIND("SM",'Základní údaje a obsah spisu'!$B$1)),E719,IF(ISNUMBER(FIND("ZP",'Základní údaje a obsah spisu'!$B$1)),F719,IF(ISNUMBER(FIND("ST",'Základní údaje a obsah spisu'!$B$1)),G719,IF(ISNUMBER(FIND("RI",'Základní údaje a obsah spisu'!$B$1)),H719,I719)))))))</f>
        <v>0</v>
      </c>
    </row>
    <row r="720" spans="1:1" x14ac:dyDescent="0.25">
      <c r="A720">
        <f>IF(ISNUMBER(FIND("KI",'Základní údaje a obsah spisu'!$B$1)),B720,IF(ISNUMBER(FIND("PS",'Základní údaje a obsah spisu'!$B$1)),C720,IF(ISNUMBER(FIND("SU",'Základní údaje a obsah spisu'!$B$1)),D720,IF(ISNUMBER(FIND("SM",'Základní údaje a obsah spisu'!$B$1)),E720,IF(ISNUMBER(FIND("ZP",'Základní údaje a obsah spisu'!$B$1)),F720,IF(ISNUMBER(FIND("ST",'Základní údaje a obsah spisu'!$B$1)),G720,IF(ISNUMBER(FIND("RI",'Základní údaje a obsah spisu'!$B$1)),H720,I720)))))))</f>
        <v>0</v>
      </c>
    </row>
    <row r="721" spans="1:1" x14ac:dyDescent="0.25">
      <c r="A721">
        <f>IF(ISNUMBER(FIND("KI",'Základní údaje a obsah spisu'!$B$1)),B721,IF(ISNUMBER(FIND("PS",'Základní údaje a obsah spisu'!$B$1)),C721,IF(ISNUMBER(FIND("SU",'Základní údaje a obsah spisu'!$B$1)),D721,IF(ISNUMBER(FIND("SM",'Základní údaje a obsah spisu'!$B$1)),E721,IF(ISNUMBER(FIND("ZP",'Základní údaje a obsah spisu'!$B$1)),F721,IF(ISNUMBER(FIND("ST",'Základní údaje a obsah spisu'!$B$1)),G721,IF(ISNUMBER(FIND("RI",'Základní údaje a obsah spisu'!$B$1)),H721,I721)))))))</f>
        <v>0</v>
      </c>
    </row>
    <row r="722" spans="1:1" x14ac:dyDescent="0.25">
      <c r="A722">
        <f>IF(ISNUMBER(FIND("KI",'Základní údaje a obsah spisu'!$B$1)),B722,IF(ISNUMBER(FIND("PS",'Základní údaje a obsah spisu'!$B$1)),C722,IF(ISNUMBER(FIND("SU",'Základní údaje a obsah spisu'!$B$1)),D722,IF(ISNUMBER(FIND("SM",'Základní údaje a obsah spisu'!$B$1)),E722,IF(ISNUMBER(FIND("ZP",'Základní údaje a obsah spisu'!$B$1)),F722,IF(ISNUMBER(FIND("ST",'Základní údaje a obsah spisu'!$B$1)),G722,IF(ISNUMBER(FIND("RI",'Základní údaje a obsah spisu'!$B$1)),H722,I722)))))))</f>
        <v>0</v>
      </c>
    </row>
    <row r="723" spans="1:1" x14ac:dyDescent="0.25">
      <c r="A723">
        <f>IF(ISNUMBER(FIND("KI",'Základní údaje a obsah spisu'!$B$1)),B723,IF(ISNUMBER(FIND("PS",'Základní údaje a obsah spisu'!$B$1)),C723,IF(ISNUMBER(FIND("SU",'Základní údaje a obsah spisu'!$B$1)),D723,IF(ISNUMBER(FIND("SM",'Základní údaje a obsah spisu'!$B$1)),E723,IF(ISNUMBER(FIND("ZP",'Základní údaje a obsah spisu'!$B$1)),F723,IF(ISNUMBER(FIND("ST",'Základní údaje a obsah spisu'!$B$1)),G723,IF(ISNUMBER(FIND("RI",'Základní údaje a obsah spisu'!$B$1)),H723,I723)))))))</f>
        <v>0</v>
      </c>
    </row>
    <row r="724" spans="1:1" x14ac:dyDescent="0.25">
      <c r="A724">
        <f>IF(ISNUMBER(FIND("KI",'Základní údaje a obsah spisu'!$B$1)),B724,IF(ISNUMBER(FIND("PS",'Základní údaje a obsah spisu'!$B$1)),C724,IF(ISNUMBER(FIND("SU",'Základní údaje a obsah spisu'!$B$1)),D724,IF(ISNUMBER(FIND("SM",'Základní údaje a obsah spisu'!$B$1)),E724,IF(ISNUMBER(FIND("ZP",'Základní údaje a obsah spisu'!$B$1)),F724,IF(ISNUMBER(FIND("ST",'Základní údaje a obsah spisu'!$B$1)),G724,IF(ISNUMBER(FIND("RI",'Základní údaje a obsah spisu'!$B$1)),H724,I724)))))))</f>
        <v>0</v>
      </c>
    </row>
    <row r="725" spans="1:1" x14ac:dyDescent="0.25">
      <c r="A725">
        <f>IF(ISNUMBER(FIND("KI",'Základní údaje a obsah spisu'!$B$1)),B725,IF(ISNUMBER(FIND("PS",'Základní údaje a obsah spisu'!$B$1)),C725,IF(ISNUMBER(FIND("SU",'Základní údaje a obsah spisu'!$B$1)),D725,IF(ISNUMBER(FIND("SM",'Základní údaje a obsah spisu'!$B$1)),E725,IF(ISNUMBER(FIND("ZP",'Základní údaje a obsah spisu'!$B$1)),F725,IF(ISNUMBER(FIND("ST",'Základní údaje a obsah spisu'!$B$1)),G725,IF(ISNUMBER(FIND("RI",'Základní údaje a obsah spisu'!$B$1)),H725,I725)))))))</f>
        <v>0</v>
      </c>
    </row>
    <row r="726" spans="1:1" x14ac:dyDescent="0.25">
      <c r="A726">
        <f>IF(ISNUMBER(FIND("KI",'Základní údaje a obsah spisu'!$B$1)),B726,IF(ISNUMBER(FIND("PS",'Základní údaje a obsah spisu'!$B$1)),C726,IF(ISNUMBER(FIND("SU",'Základní údaje a obsah spisu'!$B$1)),D726,IF(ISNUMBER(FIND("SM",'Základní údaje a obsah spisu'!$B$1)),E726,IF(ISNUMBER(FIND("ZP",'Základní údaje a obsah spisu'!$B$1)),F726,IF(ISNUMBER(FIND("ST",'Základní údaje a obsah spisu'!$B$1)),G726,IF(ISNUMBER(FIND("RI",'Základní údaje a obsah spisu'!$B$1)),H726,I726)))))))</f>
        <v>0</v>
      </c>
    </row>
    <row r="727" spans="1:1" x14ac:dyDescent="0.25">
      <c r="A727">
        <f>IF(ISNUMBER(FIND("KI",'Základní údaje a obsah spisu'!$B$1)),B727,IF(ISNUMBER(FIND("PS",'Základní údaje a obsah spisu'!$B$1)),C727,IF(ISNUMBER(FIND("SU",'Základní údaje a obsah spisu'!$B$1)),D727,IF(ISNUMBER(FIND("SM",'Základní údaje a obsah spisu'!$B$1)),E727,IF(ISNUMBER(FIND("ZP",'Základní údaje a obsah spisu'!$B$1)),F727,IF(ISNUMBER(FIND("ST",'Základní údaje a obsah spisu'!$B$1)),G727,IF(ISNUMBER(FIND("RI",'Základní údaje a obsah spisu'!$B$1)),H727,I727)))))))</f>
        <v>0</v>
      </c>
    </row>
    <row r="728" spans="1:1" x14ac:dyDescent="0.25">
      <c r="A728">
        <f>IF(ISNUMBER(FIND("KI",'Základní údaje a obsah spisu'!$B$1)),B728,IF(ISNUMBER(FIND("PS",'Základní údaje a obsah spisu'!$B$1)),C728,IF(ISNUMBER(FIND("SU",'Základní údaje a obsah spisu'!$B$1)),D728,IF(ISNUMBER(FIND("SM",'Základní údaje a obsah spisu'!$B$1)),E728,IF(ISNUMBER(FIND("ZP",'Základní údaje a obsah spisu'!$B$1)),F728,IF(ISNUMBER(FIND("ST",'Základní údaje a obsah spisu'!$B$1)),G728,IF(ISNUMBER(FIND("RI",'Základní údaje a obsah spisu'!$B$1)),H728,I728)))))))</f>
        <v>0</v>
      </c>
    </row>
    <row r="729" spans="1:1" x14ac:dyDescent="0.25">
      <c r="A729">
        <f>IF(ISNUMBER(FIND("KI",'Základní údaje a obsah spisu'!$B$1)),B729,IF(ISNUMBER(FIND("PS",'Základní údaje a obsah spisu'!$B$1)),C729,IF(ISNUMBER(FIND("SU",'Základní údaje a obsah spisu'!$B$1)),D729,IF(ISNUMBER(FIND("SM",'Základní údaje a obsah spisu'!$B$1)),E729,IF(ISNUMBER(FIND("ZP",'Základní údaje a obsah spisu'!$B$1)),F729,IF(ISNUMBER(FIND("ST",'Základní údaje a obsah spisu'!$B$1)),G729,IF(ISNUMBER(FIND("RI",'Základní údaje a obsah spisu'!$B$1)),H729,I729)))))))</f>
        <v>0</v>
      </c>
    </row>
    <row r="730" spans="1:1" x14ac:dyDescent="0.25">
      <c r="A730">
        <f>IF(ISNUMBER(FIND("KI",'Základní údaje a obsah spisu'!$B$1)),B730,IF(ISNUMBER(FIND("PS",'Základní údaje a obsah spisu'!$B$1)),C730,IF(ISNUMBER(FIND("SU",'Základní údaje a obsah spisu'!$B$1)),D730,IF(ISNUMBER(FIND("SM",'Základní údaje a obsah spisu'!$B$1)),E730,IF(ISNUMBER(FIND("ZP",'Základní údaje a obsah spisu'!$B$1)),F730,IF(ISNUMBER(FIND("ST",'Základní údaje a obsah spisu'!$B$1)),G730,IF(ISNUMBER(FIND("RI",'Základní údaje a obsah spisu'!$B$1)),H730,I730)))))))</f>
        <v>0</v>
      </c>
    </row>
    <row r="731" spans="1:1" x14ac:dyDescent="0.25">
      <c r="A731">
        <f>IF(ISNUMBER(FIND("KI",'Základní údaje a obsah spisu'!$B$1)),B731,IF(ISNUMBER(FIND("PS",'Základní údaje a obsah spisu'!$B$1)),C731,IF(ISNUMBER(FIND("SU",'Základní údaje a obsah spisu'!$B$1)),D731,IF(ISNUMBER(FIND("SM",'Základní údaje a obsah spisu'!$B$1)),E731,IF(ISNUMBER(FIND("ZP",'Základní údaje a obsah spisu'!$B$1)),F731,IF(ISNUMBER(FIND("ST",'Základní údaje a obsah spisu'!$B$1)),G731,IF(ISNUMBER(FIND("RI",'Základní údaje a obsah spisu'!$B$1)),H731,I731)))))))</f>
        <v>0</v>
      </c>
    </row>
    <row r="732" spans="1:1" x14ac:dyDescent="0.25">
      <c r="A732">
        <f>IF(ISNUMBER(FIND("KI",'Základní údaje a obsah spisu'!$B$1)),B732,IF(ISNUMBER(FIND("PS",'Základní údaje a obsah spisu'!$B$1)),C732,IF(ISNUMBER(FIND("SU",'Základní údaje a obsah spisu'!$B$1)),D732,IF(ISNUMBER(FIND("SM",'Základní údaje a obsah spisu'!$B$1)),E732,IF(ISNUMBER(FIND("ZP",'Základní údaje a obsah spisu'!$B$1)),F732,IF(ISNUMBER(FIND("ST",'Základní údaje a obsah spisu'!$B$1)),G732,IF(ISNUMBER(FIND("RI",'Základní údaje a obsah spisu'!$B$1)),H732,I732)))))))</f>
        <v>0</v>
      </c>
    </row>
    <row r="733" spans="1:1" x14ac:dyDescent="0.25">
      <c r="A733">
        <f>IF(ISNUMBER(FIND("KI",'Základní údaje a obsah spisu'!$B$1)),B733,IF(ISNUMBER(FIND("PS",'Základní údaje a obsah spisu'!$B$1)),C733,IF(ISNUMBER(FIND("SU",'Základní údaje a obsah spisu'!$B$1)),D733,IF(ISNUMBER(FIND("SM",'Základní údaje a obsah spisu'!$B$1)),E733,IF(ISNUMBER(FIND("ZP",'Základní údaje a obsah spisu'!$B$1)),F733,IF(ISNUMBER(FIND("ST",'Základní údaje a obsah spisu'!$B$1)),G733,IF(ISNUMBER(FIND("RI",'Základní údaje a obsah spisu'!$B$1)),H733,I733)))))))</f>
        <v>0</v>
      </c>
    </row>
    <row r="734" spans="1:1" x14ac:dyDescent="0.25">
      <c r="A734">
        <f>IF(ISNUMBER(FIND("KI",'Základní údaje a obsah spisu'!$B$1)),B734,IF(ISNUMBER(FIND("PS",'Základní údaje a obsah spisu'!$B$1)),C734,IF(ISNUMBER(FIND("SU",'Základní údaje a obsah spisu'!$B$1)),D734,IF(ISNUMBER(FIND("SM",'Základní údaje a obsah spisu'!$B$1)),E734,IF(ISNUMBER(FIND("ZP",'Základní údaje a obsah spisu'!$B$1)),F734,IF(ISNUMBER(FIND("ST",'Základní údaje a obsah spisu'!$B$1)),G734,IF(ISNUMBER(FIND("RI",'Základní údaje a obsah spisu'!$B$1)),H734,I734)))))))</f>
        <v>0</v>
      </c>
    </row>
    <row r="735" spans="1:1" x14ac:dyDescent="0.25">
      <c r="A735">
        <f>IF(ISNUMBER(FIND("KI",'Základní údaje a obsah spisu'!$B$1)),B735,IF(ISNUMBER(FIND("PS",'Základní údaje a obsah spisu'!$B$1)),C735,IF(ISNUMBER(FIND("SU",'Základní údaje a obsah spisu'!$B$1)),D735,IF(ISNUMBER(FIND("SM",'Základní údaje a obsah spisu'!$B$1)),E735,IF(ISNUMBER(FIND("ZP",'Základní údaje a obsah spisu'!$B$1)),F735,IF(ISNUMBER(FIND("ST",'Základní údaje a obsah spisu'!$B$1)),G735,IF(ISNUMBER(FIND("RI",'Základní údaje a obsah spisu'!$B$1)),H735,I735)))))))</f>
        <v>0</v>
      </c>
    </row>
    <row r="736" spans="1:1" x14ac:dyDescent="0.25">
      <c r="A736">
        <f>IF(ISNUMBER(FIND("KI",'Základní údaje a obsah spisu'!$B$1)),B736,IF(ISNUMBER(FIND("PS",'Základní údaje a obsah spisu'!$B$1)),C736,IF(ISNUMBER(FIND("SU",'Základní údaje a obsah spisu'!$B$1)),D736,IF(ISNUMBER(FIND("SM",'Základní údaje a obsah spisu'!$B$1)),E736,IF(ISNUMBER(FIND("ZP",'Základní údaje a obsah spisu'!$B$1)),F736,IF(ISNUMBER(FIND("ST",'Základní údaje a obsah spisu'!$B$1)),G736,IF(ISNUMBER(FIND("RI",'Základní údaje a obsah spisu'!$B$1)),H736,I736)))))))</f>
        <v>0</v>
      </c>
    </row>
    <row r="737" spans="1:1" x14ac:dyDescent="0.25">
      <c r="A737">
        <f>IF(ISNUMBER(FIND("KI",'Základní údaje a obsah spisu'!$B$1)),B737,IF(ISNUMBER(FIND("PS",'Základní údaje a obsah spisu'!$B$1)),C737,IF(ISNUMBER(FIND("SU",'Základní údaje a obsah spisu'!$B$1)),D737,IF(ISNUMBER(FIND("SM",'Základní údaje a obsah spisu'!$B$1)),E737,IF(ISNUMBER(FIND("ZP",'Základní údaje a obsah spisu'!$B$1)),F737,IF(ISNUMBER(FIND("ST",'Základní údaje a obsah spisu'!$B$1)),G737,IF(ISNUMBER(FIND("RI",'Základní údaje a obsah spisu'!$B$1)),H737,I737)))))))</f>
        <v>0</v>
      </c>
    </row>
    <row r="738" spans="1:1" x14ac:dyDescent="0.25">
      <c r="A738">
        <f>IF(ISNUMBER(FIND("KI",'Základní údaje a obsah spisu'!$B$1)),B738,IF(ISNUMBER(FIND("PS",'Základní údaje a obsah spisu'!$B$1)),C738,IF(ISNUMBER(FIND("SU",'Základní údaje a obsah spisu'!$B$1)),D738,IF(ISNUMBER(FIND("SM",'Základní údaje a obsah spisu'!$B$1)),E738,IF(ISNUMBER(FIND("ZP",'Základní údaje a obsah spisu'!$B$1)),F738,IF(ISNUMBER(FIND("ST",'Základní údaje a obsah spisu'!$B$1)),G738,IF(ISNUMBER(FIND("RI",'Základní údaje a obsah spisu'!$B$1)),H738,I738)))))))</f>
        <v>0</v>
      </c>
    </row>
    <row r="739" spans="1:1" x14ac:dyDescent="0.25">
      <c r="A739">
        <f>IF(ISNUMBER(FIND("KI",'Základní údaje a obsah spisu'!$B$1)),B739,IF(ISNUMBER(FIND("PS",'Základní údaje a obsah spisu'!$B$1)),C739,IF(ISNUMBER(FIND("SU",'Základní údaje a obsah spisu'!$B$1)),D739,IF(ISNUMBER(FIND("SM",'Základní údaje a obsah spisu'!$B$1)),E739,IF(ISNUMBER(FIND("ZP",'Základní údaje a obsah spisu'!$B$1)),F739,IF(ISNUMBER(FIND("ST",'Základní údaje a obsah spisu'!$B$1)),G739,IF(ISNUMBER(FIND("RI",'Základní údaje a obsah spisu'!$B$1)),H739,I739)))))))</f>
        <v>0</v>
      </c>
    </row>
    <row r="740" spans="1:1" x14ac:dyDescent="0.25">
      <c r="A740">
        <f>IF(ISNUMBER(FIND("KI",'Základní údaje a obsah spisu'!$B$1)),B740,IF(ISNUMBER(FIND("PS",'Základní údaje a obsah spisu'!$B$1)),C740,IF(ISNUMBER(FIND("SU",'Základní údaje a obsah spisu'!$B$1)),D740,IF(ISNUMBER(FIND("SM",'Základní údaje a obsah spisu'!$B$1)),E740,IF(ISNUMBER(FIND("ZP",'Základní údaje a obsah spisu'!$B$1)),F740,IF(ISNUMBER(FIND("ST",'Základní údaje a obsah spisu'!$B$1)),G740,IF(ISNUMBER(FIND("RI",'Základní údaje a obsah spisu'!$B$1)),H740,I740)))))))</f>
        <v>0</v>
      </c>
    </row>
    <row r="741" spans="1:1" x14ac:dyDescent="0.25">
      <c r="A741">
        <f>IF(ISNUMBER(FIND("KI",'Základní údaje a obsah spisu'!$B$1)),B741,IF(ISNUMBER(FIND("PS",'Základní údaje a obsah spisu'!$B$1)),C741,IF(ISNUMBER(FIND("SU",'Základní údaje a obsah spisu'!$B$1)),D741,IF(ISNUMBER(FIND("SM",'Základní údaje a obsah spisu'!$B$1)),E741,IF(ISNUMBER(FIND("ZP",'Základní údaje a obsah spisu'!$B$1)),F741,IF(ISNUMBER(FIND("ST",'Základní údaje a obsah spisu'!$B$1)),G741,IF(ISNUMBER(FIND("RI",'Základní údaje a obsah spisu'!$B$1)),H741,I741)))))))</f>
        <v>0</v>
      </c>
    </row>
    <row r="742" spans="1:1" x14ac:dyDescent="0.25">
      <c r="A742">
        <f>IF(ISNUMBER(FIND("KI",'Základní údaje a obsah spisu'!$B$1)),B742,IF(ISNUMBER(FIND("PS",'Základní údaje a obsah spisu'!$B$1)),C742,IF(ISNUMBER(FIND("SU",'Základní údaje a obsah spisu'!$B$1)),D742,IF(ISNUMBER(FIND("SM",'Základní údaje a obsah spisu'!$B$1)),E742,IF(ISNUMBER(FIND("ZP",'Základní údaje a obsah spisu'!$B$1)),F742,IF(ISNUMBER(FIND("ST",'Základní údaje a obsah spisu'!$B$1)),G742,IF(ISNUMBER(FIND("RI",'Základní údaje a obsah spisu'!$B$1)),H742,I742)))))))</f>
        <v>0</v>
      </c>
    </row>
    <row r="743" spans="1:1" x14ac:dyDescent="0.25">
      <c r="A743">
        <f>IF(ISNUMBER(FIND("KI",'Základní údaje a obsah spisu'!$B$1)),B743,IF(ISNUMBER(FIND("PS",'Základní údaje a obsah spisu'!$B$1)),C743,IF(ISNUMBER(FIND("SU",'Základní údaje a obsah spisu'!$B$1)),D743,IF(ISNUMBER(FIND("SM",'Základní údaje a obsah spisu'!$B$1)),E743,IF(ISNUMBER(FIND("ZP",'Základní údaje a obsah spisu'!$B$1)),F743,IF(ISNUMBER(FIND("ST",'Základní údaje a obsah spisu'!$B$1)),G743,IF(ISNUMBER(FIND("RI",'Základní údaje a obsah spisu'!$B$1)),H743,I743)))))))</f>
        <v>0</v>
      </c>
    </row>
    <row r="744" spans="1:1" x14ac:dyDescent="0.25">
      <c r="A744">
        <f>IF(ISNUMBER(FIND("KI",'Základní údaje a obsah spisu'!$B$1)),B744,IF(ISNUMBER(FIND("PS",'Základní údaje a obsah spisu'!$B$1)),C744,IF(ISNUMBER(FIND("SU",'Základní údaje a obsah spisu'!$B$1)),D744,IF(ISNUMBER(FIND("SM",'Základní údaje a obsah spisu'!$B$1)),E744,IF(ISNUMBER(FIND("ZP",'Základní údaje a obsah spisu'!$B$1)),F744,IF(ISNUMBER(FIND("ST",'Základní údaje a obsah spisu'!$B$1)),G744,IF(ISNUMBER(FIND("RI",'Základní údaje a obsah spisu'!$B$1)),H744,I744)))))))</f>
        <v>0</v>
      </c>
    </row>
    <row r="745" spans="1:1" x14ac:dyDescent="0.25">
      <c r="A745">
        <f>IF(ISNUMBER(FIND("KI",'Základní údaje a obsah spisu'!$B$1)),B745,IF(ISNUMBER(FIND("PS",'Základní údaje a obsah spisu'!$B$1)),C745,IF(ISNUMBER(FIND("SU",'Základní údaje a obsah spisu'!$B$1)),D745,IF(ISNUMBER(FIND("SM",'Základní údaje a obsah spisu'!$B$1)),E745,IF(ISNUMBER(FIND("ZP",'Základní údaje a obsah spisu'!$B$1)),F745,IF(ISNUMBER(FIND("ST",'Základní údaje a obsah spisu'!$B$1)),G745,IF(ISNUMBER(FIND("RI",'Základní údaje a obsah spisu'!$B$1)),H745,I745)))))))</f>
        <v>0</v>
      </c>
    </row>
    <row r="746" spans="1:1" x14ac:dyDescent="0.25">
      <c r="A746">
        <f>IF(ISNUMBER(FIND("KI",'Základní údaje a obsah spisu'!$B$1)),B746,IF(ISNUMBER(FIND("PS",'Základní údaje a obsah spisu'!$B$1)),C746,IF(ISNUMBER(FIND("SU",'Základní údaje a obsah spisu'!$B$1)),D746,IF(ISNUMBER(FIND("SM",'Základní údaje a obsah spisu'!$B$1)),E746,IF(ISNUMBER(FIND("ZP",'Základní údaje a obsah spisu'!$B$1)),F746,IF(ISNUMBER(FIND("ST",'Základní údaje a obsah spisu'!$B$1)),G746,IF(ISNUMBER(FIND("RI",'Základní údaje a obsah spisu'!$B$1)),H746,I746)))))))</f>
        <v>0</v>
      </c>
    </row>
    <row r="747" spans="1:1" x14ac:dyDescent="0.25">
      <c r="A747">
        <f>IF(ISNUMBER(FIND("KI",'Základní údaje a obsah spisu'!$B$1)),B747,IF(ISNUMBER(FIND("PS",'Základní údaje a obsah spisu'!$B$1)),C747,IF(ISNUMBER(FIND("SU",'Základní údaje a obsah spisu'!$B$1)),D747,IF(ISNUMBER(FIND("SM",'Základní údaje a obsah spisu'!$B$1)),E747,IF(ISNUMBER(FIND("ZP",'Základní údaje a obsah spisu'!$B$1)),F747,IF(ISNUMBER(FIND("ST",'Základní údaje a obsah spisu'!$B$1)),G747,IF(ISNUMBER(FIND("RI",'Základní údaje a obsah spisu'!$B$1)),H747,I747)))))))</f>
        <v>0</v>
      </c>
    </row>
    <row r="748" spans="1:1" x14ac:dyDescent="0.25">
      <c r="A748">
        <f>IF(ISNUMBER(FIND("KI",'Základní údaje a obsah spisu'!$B$1)),B748,IF(ISNUMBER(FIND("PS",'Základní údaje a obsah spisu'!$B$1)),C748,IF(ISNUMBER(FIND("SU",'Základní údaje a obsah spisu'!$B$1)),D748,IF(ISNUMBER(FIND("SM",'Základní údaje a obsah spisu'!$B$1)),E748,IF(ISNUMBER(FIND("ZP",'Základní údaje a obsah spisu'!$B$1)),F748,IF(ISNUMBER(FIND("ST",'Základní údaje a obsah spisu'!$B$1)),G748,IF(ISNUMBER(FIND("RI",'Základní údaje a obsah spisu'!$B$1)),H748,I748)))))))</f>
        <v>0</v>
      </c>
    </row>
    <row r="749" spans="1:1" x14ac:dyDescent="0.25">
      <c r="A749">
        <f>IF(ISNUMBER(FIND("KI",'Základní údaje a obsah spisu'!$B$1)),B749,IF(ISNUMBER(FIND("PS",'Základní údaje a obsah spisu'!$B$1)),C749,IF(ISNUMBER(FIND("SU",'Základní údaje a obsah spisu'!$B$1)),D749,IF(ISNUMBER(FIND("SM",'Základní údaje a obsah spisu'!$B$1)),E749,IF(ISNUMBER(FIND("ZP",'Základní údaje a obsah spisu'!$B$1)),F749,IF(ISNUMBER(FIND("ST",'Základní údaje a obsah spisu'!$B$1)),G749,IF(ISNUMBER(FIND("RI",'Základní údaje a obsah spisu'!$B$1)),H749,I749)))))))</f>
        <v>0</v>
      </c>
    </row>
    <row r="750" spans="1:1" x14ac:dyDescent="0.25">
      <c r="A750">
        <f>IF(ISNUMBER(FIND("KI",'Základní údaje a obsah spisu'!$B$1)),B750,IF(ISNUMBER(FIND("PS",'Základní údaje a obsah spisu'!$B$1)),C750,IF(ISNUMBER(FIND("SU",'Základní údaje a obsah spisu'!$B$1)),D750,IF(ISNUMBER(FIND("SM",'Základní údaje a obsah spisu'!$B$1)),E750,IF(ISNUMBER(FIND("ZP",'Základní údaje a obsah spisu'!$B$1)),F750,IF(ISNUMBER(FIND("ST",'Základní údaje a obsah spisu'!$B$1)),G750,IF(ISNUMBER(FIND("RI",'Základní údaje a obsah spisu'!$B$1)),H750,I750)))))))</f>
        <v>0</v>
      </c>
    </row>
    <row r="751" spans="1:1" x14ac:dyDescent="0.25">
      <c r="A751">
        <f>IF(ISNUMBER(FIND("KI",'Základní údaje a obsah spisu'!$B$1)),B751,IF(ISNUMBER(FIND("PS",'Základní údaje a obsah spisu'!$B$1)),C751,IF(ISNUMBER(FIND("SU",'Základní údaje a obsah spisu'!$B$1)),D751,IF(ISNUMBER(FIND("SM",'Základní údaje a obsah spisu'!$B$1)),E751,IF(ISNUMBER(FIND("ZP",'Základní údaje a obsah spisu'!$B$1)),F751,IF(ISNUMBER(FIND("ST",'Základní údaje a obsah spisu'!$B$1)),G751,IF(ISNUMBER(FIND("RI",'Základní údaje a obsah spisu'!$B$1)),H751,I751)))))))</f>
        <v>0</v>
      </c>
    </row>
    <row r="752" spans="1:1" x14ac:dyDescent="0.25">
      <c r="A752">
        <f>IF(ISNUMBER(FIND("KI",'Základní údaje a obsah spisu'!$B$1)),B752,IF(ISNUMBER(FIND("PS",'Základní údaje a obsah spisu'!$B$1)),C752,IF(ISNUMBER(FIND("SU",'Základní údaje a obsah spisu'!$B$1)),D752,IF(ISNUMBER(FIND("SM",'Základní údaje a obsah spisu'!$B$1)),E752,IF(ISNUMBER(FIND("ZP",'Základní údaje a obsah spisu'!$B$1)),F752,IF(ISNUMBER(FIND("ST",'Základní údaje a obsah spisu'!$B$1)),G752,IF(ISNUMBER(FIND("RI",'Základní údaje a obsah spisu'!$B$1)),H752,I752)))))))</f>
        <v>0</v>
      </c>
    </row>
    <row r="753" spans="1:1" x14ac:dyDescent="0.25">
      <c r="A753">
        <f>IF(ISNUMBER(FIND("KI",'Základní údaje a obsah spisu'!$B$1)),B753,IF(ISNUMBER(FIND("PS",'Základní údaje a obsah spisu'!$B$1)),C753,IF(ISNUMBER(FIND("SU",'Základní údaje a obsah spisu'!$B$1)),D753,IF(ISNUMBER(FIND("SM",'Základní údaje a obsah spisu'!$B$1)),E753,IF(ISNUMBER(FIND("ZP",'Základní údaje a obsah spisu'!$B$1)),F753,IF(ISNUMBER(FIND("ST",'Základní údaje a obsah spisu'!$B$1)),G753,IF(ISNUMBER(FIND("RI",'Základní údaje a obsah spisu'!$B$1)),H753,I753)))))))</f>
        <v>0</v>
      </c>
    </row>
    <row r="754" spans="1:1" x14ac:dyDescent="0.25">
      <c r="A754">
        <f>IF(ISNUMBER(FIND("KI",'Základní údaje a obsah spisu'!$B$1)),B754,IF(ISNUMBER(FIND("PS",'Základní údaje a obsah spisu'!$B$1)),C754,IF(ISNUMBER(FIND("SU",'Základní údaje a obsah spisu'!$B$1)),D754,IF(ISNUMBER(FIND("SM",'Základní údaje a obsah spisu'!$B$1)),E754,IF(ISNUMBER(FIND("ZP",'Základní údaje a obsah spisu'!$B$1)),F754,IF(ISNUMBER(FIND("ST",'Základní údaje a obsah spisu'!$B$1)),G754,IF(ISNUMBER(FIND("RI",'Základní údaje a obsah spisu'!$B$1)),H754,I754)))))))</f>
        <v>0</v>
      </c>
    </row>
    <row r="755" spans="1:1" x14ac:dyDescent="0.25">
      <c r="A755">
        <f>IF(ISNUMBER(FIND("KI",'Základní údaje a obsah spisu'!$B$1)),B755,IF(ISNUMBER(FIND("PS",'Základní údaje a obsah spisu'!$B$1)),C755,IF(ISNUMBER(FIND("SU",'Základní údaje a obsah spisu'!$B$1)),D755,IF(ISNUMBER(FIND("SM",'Základní údaje a obsah spisu'!$B$1)),E755,IF(ISNUMBER(FIND("ZP",'Základní údaje a obsah spisu'!$B$1)),F755,IF(ISNUMBER(FIND("ST",'Základní údaje a obsah spisu'!$B$1)),G755,IF(ISNUMBER(FIND("RI",'Základní údaje a obsah spisu'!$B$1)),H755,I755)))))))</f>
        <v>0</v>
      </c>
    </row>
    <row r="756" spans="1:1" x14ac:dyDescent="0.25">
      <c r="A756">
        <f>IF(ISNUMBER(FIND("KI",'Základní údaje a obsah spisu'!$B$1)),B756,IF(ISNUMBER(FIND("PS",'Základní údaje a obsah spisu'!$B$1)),C756,IF(ISNUMBER(FIND("SU",'Základní údaje a obsah spisu'!$B$1)),D756,IF(ISNUMBER(FIND("SM",'Základní údaje a obsah spisu'!$B$1)),E756,IF(ISNUMBER(FIND("ZP",'Základní údaje a obsah spisu'!$B$1)),F756,IF(ISNUMBER(FIND("ST",'Základní údaje a obsah spisu'!$B$1)),G756,IF(ISNUMBER(FIND("RI",'Základní údaje a obsah spisu'!$B$1)),H756,I756)))))))</f>
        <v>0</v>
      </c>
    </row>
    <row r="757" spans="1:1" x14ac:dyDescent="0.25">
      <c r="A757">
        <f>IF(ISNUMBER(FIND("KI",'Základní údaje a obsah spisu'!$B$1)),B757,IF(ISNUMBER(FIND("PS",'Základní údaje a obsah spisu'!$B$1)),C757,IF(ISNUMBER(FIND("SU",'Základní údaje a obsah spisu'!$B$1)),D757,IF(ISNUMBER(FIND("SM",'Základní údaje a obsah spisu'!$B$1)),E757,IF(ISNUMBER(FIND("ZP",'Základní údaje a obsah spisu'!$B$1)),F757,IF(ISNUMBER(FIND("ST",'Základní údaje a obsah spisu'!$B$1)),G757,IF(ISNUMBER(FIND("RI",'Základní údaje a obsah spisu'!$B$1)),H757,I757)))))))</f>
        <v>0</v>
      </c>
    </row>
    <row r="758" spans="1:1" x14ac:dyDescent="0.25">
      <c r="A758">
        <f>IF(ISNUMBER(FIND("KI",'Základní údaje a obsah spisu'!$B$1)),B758,IF(ISNUMBER(FIND("PS",'Základní údaje a obsah spisu'!$B$1)),C758,IF(ISNUMBER(FIND("SU",'Základní údaje a obsah spisu'!$B$1)),D758,IF(ISNUMBER(FIND("SM",'Základní údaje a obsah spisu'!$B$1)),E758,IF(ISNUMBER(FIND("ZP",'Základní údaje a obsah spisu'!$B$1)),F758,IF(ISNUMBER(FIND("ST",'Základní údaje a obsah spisu'!$B$1)),G758,IF(ISNUMBER(FIND("RI",'Základní údaje a obsah spisu'!$B$1)),H758,I758)))))))</f>
        <v>0</v>
      </c>
    </row>
    <row r="759" spans="1:1" x14ac:dyDescent="0.25">
      <c r="A759">
        <f>IF(ISNUMBER(FIND("KI",'Základní údaje a obsah spisu'!$B$1)),B759,IF(ISNUMBER(FIND("PS",'Základní údaje a obsah spisu'!$B$1)),C759,IF(ISNUMBER(FIND("SU",'Základní údaje a obsah spisu'!$B$1)),D759,IF(ISNUMBER(FIND("SM",'Základní údaje a obsah spisu'!$B$1)),E759,IF(ISNUMBER(FIND("ZP",'Základní údaje a obsah spisu'!$B$1)),F759,IF(ISNUMBER(FIND("ST",'Základní údaje a obsah spisu'!$B$1)),G759,IF(ISNUMBER(FIND("RI",'Základní údaje a obsah spisu'!$B$1)),H759,I759)))))))</f>
        <v>0</v>
      </c>
    </row>
    <row r="760" spans="1:1" x14ac:dyDescent="0.25">
      <c r="A760">
        <f>IF(ISNUMBER(FIND("KI",'Základní údaje a obsah spisu'!$B$1)),B760,IF(ISNUMBER(FIND("PS",'Základní údaje a obsah spisu'!$B$1)),C760,IF(ISNUMBER(FIND("SU",'Základní údaje a obsah spisu'!$B$1)),D760,IF(ISNUMBER(FIND("SM",'Základní údaje a obsah spisu'!$B$1)),E760,IF(ISNUMBER(FIND("ZP",'Základní údaje a obsah spisu'!$B$1)),F760,IF(ISNUMBER(FIND("ST",'Základní údaje a obsah spisu'!$B$1)),G760,IF(ISNUMBER(FIND("RI",'Základní údaje a obsah spisu'!$B$1)),H760,I760)))))))</f>
        <v>0</v>
      </c>
    </row>
    <row r="761" spans="1:1" x14ac:dyDescent="0.25">
      <c r="A761">
        <f>IF(ISNUMBER(FIND("KI",'Základní údaje a obsah spisu'!$B$1)),B761,IF(ISNUMBER(FIND("PS",'Základní údaje a obsah spisu'!$B$1)),C761,IF(ISNUMBER(FIND("SU",'Základní údaje a obsah spisu'!$B$1)),D761,IF(ISNUMBER(FIND("SM",'Základní údaje a obsah spisu'!$B$1)),E761,IF(ISNUMBER(FIND("ZP",'Základní údaje a obsah spisu'!$B$1)),F761,IF(ISNUMBER(FIND("ST",'Základní údaje a obsah spisu'!$B$1)),G761,IF(ISNUMBER(FIND("RI",'Základní údaje a obsah spisu'!$B$1)),H761,I761)))))))</f>
        <v>0</v>
      </c>
    </row>
    <row r="762" spans="1:1" x14ac:dyDescent="0.25">
      <c r="A762">
        <f>IF(ISNUMBER(FIND("KI",'Základní údaje a obsah spisu'!$B$1)),B762,IF(ISNUMBER(FIND("PS",'Základní údaje a obsah spisu'!$B$1)),C762,IF(ISNUMBER(FIND("SU",'Základní údaje a obsah spisu'!$B$1)),D762,IF(ISNUMBER(FIND("SM",'Základní údaje a obsah spisu'!$B$1)),E762,IF(ISNUMBER(FIND("ZP",'Základní údaje a obsah spisu'!$B$1)),F762,IF(ISNUMBER(FIND("ST",'Základní údaje a obsah spisu'!$B$1)),G762,IF(ISNUMBER(FIND("RI",'Základní údaje a obsah spisu'!$B$1)),H762,I762)))))))</f>
        <v>0</v>
      </c>
    </row>
    <row r="763" spans="1:1" x14ac:dyDescent="0.25">
      <c r="A763">
        <f>IF(ISNUMBER(FIND("KI",'Základní údaje a obsah spisu'!$B$1)),B763,IF(ISNUMBER(FIND("PS",'Základní údaje a obsah spisu'!$B$1)),C763,IF(ISNUMBER(FIND("SU",'Základní údaje a obsah spisu'!$B$1)),D763,IF(ISNUMBER(FIND("SM",'Základní údaje a obsah spisu'!$B$1)),E763,IF(ISNUMBER(FIND("ZP",'Základní údaje a obsah spisu'!$B$1)),F763,IF(ISNUMBER(FIND("ST",'Základní údaje a obsah spisu'!$B$1)),G763,IF(ISNUMBER(FIND("RI",'Základní údaje a obsah spisu'!$B$1)),H763,I763)))))))</f>
        <v>0</v>
      </c>
    </row>
    <row r="764" spans="1:1" x14ac:dyDescent="0.25">
      <c r="A764">
        <f>IF(ISNUMBER(FIND("KI",'Základní údaje a obsah spisu'!$B$1)),B764,IF(ISNUMBER(FIND("PS",'Základní údaje a obsah spisu'!$B$1)),C764,IF(ISNUMBER(FIND("SU",'Základní údaje a obsah spisu'!$B$1)),D764,IF(ISNUMBER(FIND("SM",'Základní údaje a obsah spisu'!$B$1)),E764,IF(ISNUMBER(FIND("ZP",'Základní údaje a obsah spisu'!$B$1)),F764,IF(ISNUMBER(FIND("ST",'Základní údaje a obsah spisu'!$B$1)),G764,IF(ISNUMBER(FIND("RI",'Základní údaje a obsah spisu'!$B$1)),H764,I764)))))))</f>
        <v>0</v>
      </c>
    </row>
    <row r="765" spans="1:1" x14ac:dyDescent="0.25">
      <c r="A765">
        <f>IF(ISNUMBER(FIND("KI",'Základní údaje a obsah spisu'!$B$1)),B765,IF(ISNUMBER(FIND("PS",'Základní údaje a obsah spisu'!$B$1)),C765,IF(ISNUMBER(FIND("SU",'Základní údaje a obsah spisu'!$B$1)),D765,IF(ISNUMBER(FIND("SM",'Základní údaje a obsah spisu'!$B$1)),E765,IF(ISNUMBER(FIND("ZP",'Základní údaje a obsah spisu'!$B$1)),F765,IF(ISNUMBER(FIND("ST",'Základní údaje a obsah spisu'!$B$1)),G765,IF(ISNUMBER(FIND("RI",'Základní údaje a obsah spisu'!$B$1)),H765,I765)))))))</f>
        <v>0</v>
      </c>
    </row>
    <row r="766" spans="1:1" x14ac:dyDescent="0.25">
      <c r="A766">
        <f>IF(ISNUMBER(FIND("KI",'Základní údaje a obsah spisu'!$B$1)),B766,IF(ISNUMBER(FIND("PS",'Základní údaje a obsah spisu'!$B$1)),C766,IF(ISNUMBER(FIND("SU",'Základní údaje a obsah spisu'!$B$1)),D766,IF(ISNUMBER(FIND("SM",'Základní údaje a obsah spisu'!$B$1)),E766,IF(ISNUMBER(FIND("ZP",'Základní údaje a obsah spisu'!$B$1)),F766,IF(ISNUMBER(FIND("ST",'Základní údaje a obsah spisu'!$B$1)),G766,IF(ISNUMBER(FIND("RI",'Základní údaje a obsah spisu'!$B$1)),H766,I766)))))))</f>
        <v>0</v>
      </c>
    </row>
    <row r="767" spans="1:1" x14ac:dyDescent="0.25">
      <c r="A767">
        <f>IF(ISNUMBER(FIND("KI",'Základní údaje a obsah spisu'!$B$1)),B767,IF(ISNUMBER(FIND("PS",'Základní údaje a obsah spisu'!$B$1)),C767,IF(ISNUMBER(FIND("SU",'Základní údaje a obsah spisu'!$B$1)),D767,IF(ISNUMBER(FIND("SM",'Základní údaje a obsah spisu'!$B$1)),E767,IF(ISNUMBER(FIND("ZP",'Základní údaje a obsah spisu'!$B$1)),F767,IF(ISNUMBER(FIND("ST",'Základní údaje a obsah spisu'!$B$1)),G767,IF(ISNUMBER(FIND("RI",'Základní údaje a obsah spisu'!$B$1)),H767,I767)))))))</f>
        <v>0</v>
      </c>
    </row>
    <row r="768" spans="1:1" x14ac:dyDescent="0.25">
      <c r="A768">
        <f>IF(ISNUMBER(FIND("KI",'Základní údaje a obsah spisu'!$B$1)),B768,IF(ISNUMBER(FIND("PS",'Základní údaje a obsah spisu'!$B$1)),C768,IF(ISNUMBER(FIND("SU",'Základní údaje a obsah spisu'!$B$1)),D768,IF(ISNUMBER(FIND("SM",'Základní údaje a obsah spisu'!$B$1)),E768,IF(ISNUMBER(FIND("ZP",'Základní údaje a obsah spisu'!$B$1)),F768,IF(ISNUMBER(FIND("ST",'Základní údaje a obsah spisu'!$B$1)),G768,IF(ISNUMBER(FIND("RI",'Základní údaje a obsah spisu'!$B$1)),H768,I768)))))))</f>
        <v>0</v>
      </c>
    </row>
    <row r="769" spans="1:1" x14ac:dyDescent="0.25">
      <c r="A769">
        <f>IF(ISNUMBER(FIND("KI",'Základní údaje a obsah spisu'!$B$1)),B769,IF(ISNUMBER(FIND("PS",'Základní údaje a obsah spisu'!$B$1)),C769,IF(ISNUMBER(FIND("SU",'Základní údaje a obsah spisu'!$B$1)),D769,IF(ISNUMBER(FIND("SM",'Základní údaje a obsah spisu'!$B$1)),E769,IF(ISNUMBER(FIND("ZP",'Základní údaje a obsah spisu'!$B$1)),F769,IF(ISNUMBER(FIND("ST",'Základní údaje a obsah spisu'!$B$1)),G769,IF(ISNUMBER(FIND("RI",'Základní údaje a obsah spisu'!$B$1)),H769,I769)))))))</f>
        <v>0</v>
      </c>
    </row>
    <row r="770" spans="1:1" x14ac:dyDescent="0.25">
      <c r="A770">
        <f>IF(ISNUMBER(FIND("KI",'Základní údaje a obsah spisu'!$B$1)),B770,IF(ISNUMBER(FIND("PS",'Základní údaje a obsah spisu'!$B$1)),C770,IF(ISNUMBER(FIND("SU",'Základní údaje a obsah spisu'!$B$1)),D770,IF(ISNUMBER(FIND("SM",'Základní údaje a obsah spisu'!$B$1)),E770,IF(ISNUMBER(FIND("ZP",'Základní údaje a obsah spisu'!$B$1)),F770,IF(ISNUMBER(FIND("ST",'Základní údaje a obsah spisu'!$B$1)),G770,IF(ISNUMBER(FIND("RI",'Základní údaje a obsah spisu'!$B$1)),H770,I770)))))))</f>
        <v>0</v>
      </c>
    </row>
    <row r="771" spans="1:1" x14ac:dyDescent="0.25">
      <c r="A771">
        <f>IF(ISNUMBER(FIND("KI",'Základní údaje a obsah spisu'!$B$1)),B771,IF(ISNUMBER(FIND("PS",'Základní údaje a obsah spisu'!$B$1)),C771,IF(ISNUMBER(FIND("SU",'Základní údaje a obsah spisu'!$B$1)),D771,IF(ISNUMBER(FIND("SM",'Základní údaje a obsah spisu'!$B$1)),E771,IF(ISNUMBER(FIND("ZP",'Základní údaje a obsah spisu'!$B$1)),F771,IF(ISNUMBER(FIND("ST",'Základní údaje a obsah spisu'!$B$1)),G771,IF(ISNUMBER(FIND("RI",'Základní údaje a obsah spisu'!$B$1)),H771,I771)))))))</f>
        <v>0</v>
      </c>
    </row>
    <row r="772" spans="1:1" x14ac:dyDescent="0.25">
      <c r="A772">
        <f>IF(ISNUMBER(FIND("KI",'Základní údaje a obsah spisu'!$B$1)),B772,IF(ISNUMBER(FIND("PS",'Základní údaje a obsah spisu'!$B$1)),C772,IF(ISNUMBER(FIND("SU",'Základní údaje a obsah spisu'!$B$1)),D772,IF(ISNUMBER(FIND("SM",'Základní údaje a obsah spisu'!$B$1)),E772,IF(ISNUMBER(FIND("ZP",'Základní údaje a obsah spisu'!$B$1)),F772,IF(ISNUMBER(FIND("ST",'Základní údaje a obsah spisu'!$B$1)),G772,IF(ISNUMBER(FIND("RI",'Základní údaje a obsah spisu'!$B$1)),H772,I772)))))))</f>
        <v>0</v>
      </c>
    </row>
    <row r="773" spans="1:1" x14ac:dyDescent="0.25">
      <c r="A773">
        <f>IF(ISNUMBER(FIND("KI",'Základní údaje a obsah spisu'!$B$1)),B773,IF(ISNUMBER(FIND("PS",'Základní údaje a obsah spisu'!$B$1)),C773,IF(ISNUMBER(FIND("SU",'Základní údaje a obsah spisu'!$B$1)),D773,IF(ISNUMBER(FIND("SM",'Základní údaje a obsah spisu'!$B$1)),E773,IF(ISNUMBER(FIND("ZP",'Základní údaje a obsah spisu'!$B$1)),F773,IF(ISNUMBER(FIND("ST",'Základní údaje a obsah spisu'!$B$1)),G773,IF(ISNUMBER(FIND("RI",'Základní údaje a obsah spisu'!$B$1)),H773,I773)))))))</f>
        <v>0</v>
      </c>
    </row>
    <row r="774" spans="1:1" x14ac:dyDescent="0.25">
      <c r="A774">
        <f>IF(ISNUMBER(FIND("KI",'Základní údaje a obsah spisu'!$B$1)),B774,IF(ISNUMBER(FIND("PS",'Základní údaje a obsah spisu'!$B$1)),C774,IF(ISNUMBER(FIND("SU",'Základní údaje a obsah spisu'!$B$1)),D774,IF(ISNUMBER(FIND("SM",'Základní údaje a obsah spisu'!$B$1)),E774,IF(ISNUMBER(FIND("ZP",'Základní údaje a obsah spisu'!$B$1)),F774,IF(ISNUMBER(FIND("ST",'Základní údaje a obsah spisu'!$B$1)),G774,IF(ISNUMBER(FIND("RI",'Základní údaje a obsah spisu'!$B$1)),H774,I774)))))))</f>
        <v>0</v>
      </c>
    </row>
    <row r="775" spans="1:1" x14ac:dyDescent="0.25">
      <c r="A775">
        <f>IF(ISNUMBER(FIND("KI",'Základní údaje a obsah spisu'!$B$1)),B775,IF(ISNUMBER(FIND("PS",'Základní údaje a obsah spisu'!$B$1)),C775,IF(ISNUMBER(FIND("SU",'Základní údaje a obsah spisu'!$B$1)),D775,IF(ISNUMBER(FIND("SM",'Základní údaje a obsah spisu'!$B$1)),E775,IF(ISNUMBER(FIND("ZP",'Základní údaje a obsah spisu'!$B$1)),F775,IF(ISNUMBER(FIND("ST",'Základní údaje a obsah spisu'!$B$1)),G775,IF(ISNUMBER(FIND("RI",'Základní údaje a obsah spisu'!$B$1)),H775,I775)))))))</f>
        <v>0</v>
      </c>
    </row>
    <row r="776" spans="1:1" x14ac:dyDescent="0.25">
      <c r="A776">
        <f>IF(ISNUMBER(FIND("KI",'Základní údaje a obsah spisu'!$B$1)),B776,IF(ISNUMBER(FIND("PS",'Základní údaje a obsah spisu'!$B$1)),C776,IF(ISNUMBER(FIND("SU",'Základní údaje a obsah spisu'!$B$1)),D776,IF(ISNUMBER(FIND("SM",'Základní údaje a obsah spisu'!$B$1)),E776,IF(ISNUMBER(FIND("ZP",'Základní údaje a obsah spisu'!$B$1)),F776,IF(ISNUMBER(FIND("ST",'Základní údaje a obsah spisu'!$B$1)),G776,IF(ISNUMBER(FIND("RI",'Základní údaje a obsah spisu'!$B$1)),H776,I776)))))))</f>
        <v>0</v>
      </c>
    </row>
    <row r="777" spans="1:1" x14ac:dyDescent="0.25">
      <c r="A777">
        <f>IF(ISNUMBER(FIND("KI",'Základní údaje a obsah spisu'!$B$1)),B777,IF(ISNUMBER(FIND("PS",'Základní údaje a obsah spisu'!$B$1)),C777,IF(ISNUMBER(FIND("SU",'Základní údaje a obsah spisu'!$B$1)),D777,IF(ISNUMBER(FIND("SM",'Základní údaje a obsah spisu'!$B$1)),E777,IF(ISNUMBER(FIND("ZP",'Základní údaje a obsah spisu'!$B$1)),F777,IF(ISNUMBER(FIND("ST",'Základní údaje a obsah spisu'!$B$1)),G777,IF(ISNUMBER(FIND("RI",'Základní údaje a obsah spisu'!$B$1)),H777,I777)))))))</f>
        <v>0</v>
      </c>
    </row>
    <row r="778" spans="1:1" x14ac:dyDescent="0.25">
      <c r="A778">
        <f>IF(ISNUMBER(FIND("KI",'Základní údaje a obsah spisu'!$B$1)),B778,IF(ISNUMBER(FIND("PS",'Základní údaje a obsah spisu'!$B$1)),C778,IF(ISNUMBER(FIND("SU",'Základní údaje a obsah spisu'!$B$1)),D778,IF(ISNUMBER(FIND("SM",'Základní údaje a obsah spisu'!$B$1)),E778,IF(ISNUMBER(FIND("ZP",'Základní údaje a obsah spisu'!$B$1)),F778,IF(ISNUMBER(FIND("ST",'Základní údaje a obsah spisu'!$B$1)),G778,IF(ISNUMBER(FIND("RI",'Základní údaje a obsah spisu'!$B$1)),H778,I778)))))))</f>
        <v>0</v>
      </c>
    </row>
    <row r="779" spans="1:1" x14ac:dyDescent="0.25">
      <c r="A779">
        <f>IF(ISNUMBER(FIND("KI",'Základní údaje a obsah spisu'!$B$1)),B779,IF(ISNUMBER(FIND("PS",'Základní údaje a obsah spisu'!$B$1)),C779,IF(ISNUMBER(FIND("SU",'Základní údaje a obsah spisu'!$B$1)),D779,IF(ISNUMBER(FIND("SM",'Základní údaje a obsah spisu'!$B$1)),E779,IF(ISNUMBER(FIND("ZP",'Základní údaje a obsah spisu'!$B$1)),F779,IF(ISNUMBER(FIND("ST",'Základní údaje a obsah spisu'!$B$1)),G779,IF(ISNUMBER(FIND("RI",'Základní údaje a obsah spisu'!$B$1)),H779,I779)))))))</f>
        <v>0</v>
      </c>
    </row>
    <row r="780" spans="1:1" x14ac:dyDescent="0.25">
      <c r="A780">
        <f>IF(ISNUMBER(FIND("KI",'Základní údaje a obsah spisu'!$B$1)),B780,IF(ISNUMBER(FIND("PS",'Základní údaje a obsah spisu'!$B$1)),C780,IF(ISNUMBER(FIND("SU",'Základní údaje a obsah spisu'!$B$1)),D780,IF(ISNUMBER(FIND("SM",'Základní údaje a obsah spisu'!$B$1)),E780,IF(ISNUMBER(FIND("ZP",'Základní údaje a obsah spisu'!$B$1)),F780,IF(ISNUMBER(FIND("ST",'Základní údaje a obsah spisu'!$B$1)),G780,IF(ISNUMBER(FIND("RI",'Základní údaje a obsah spisu'!$B$1)),H780,I780)))))))</f>
        <v>0</v>
      </c>
    </row>
    <row r="781" spans="1:1" x14ac:dyDescent="0.25">
      <c r="A781">
        <f>IF(ISNUMBER(FIND("KI",'Základní údaje a obsah spisu'!$B$1)),B781,IF(ISNUMBER(FIND("PS",'Základní údaje a obsah spisu'!$B$1)),C781,IF(ISNUMBER(FIND("SU",'Základní údaje a obsah spisu'!$B$1)),D781,IF(ISNUMBER(FIND("SM",'Základní údaje a obsah spisu'!$B$1)),E781,IF(ISNUMBER(FIND("ZP",'Základní údaje a obsah spisu'!$B$1)),F781,IF(ISNUMBER(FIND("ST",'Základní údaje a obsah spisu'!$B$1)),G781,IF(ISNUMBER(FIND("RI",'Základní údaje a obsah spisu'!$B$1)),H781,I781)))))))</f>
        <v>0</v>
      </c>
    </row>
    <row r="782" spans="1:1" x14ac:dyDescent="0.25">
      <c r="A782">
        <f>IF(ISNUMBER(FIND("KI",'Základní údaje a obsah spisu'!$B$1)),B782,IF(ISNUMBER(FIND("PS",'Základní údaje a obsah spisu'!$B$1)),C782,IF(ISNUMBER(FIND("SU",'Základní údaje a obsah spisu'!$B$1)),D782,IF(ISNUMBER(FIND("SM",'Základní údaje a obsah spisu'!$B$1)),E782,IF(ISNUMBER(FIND("ZP",'Základní údaje a obsah spisu'!$B$1)),F782,IF(ISNUMBER(FIND("ST",'Základní údaje a obsah spisu'!$B$1)),G782,IF(ISNUMBER(FIND("RI",'Základní údaje a obsah spisu'!$B$1)),H782,I782)))))))</f>
        <v>0</v>
      </c>
    </row>
    <row r="783" spans="1:1" x14ac:dyDescent="0.25">
      <c r="A783">
        <f>IF(ISNUMBER(FIND("KI",'Základní údaje a obsah spisu'!$B$1)),B783,IF(ISNUMBER(FIND("PS",'Základní údaje a obsah spisu'!$B$1)),C783,IF(ISNUMBER(FIND("SU",'Základní údaje a obsah spisu'!$B$1)),D783,IF(ISNUMBER(FIND("SM",'Základní údaje a obsah spisu'!$B$1)),E783,IF(ISNUMBER(FIND("ZP",'Základní údaje a obsah spisu'!$B$1)),F783,IF(ISNUMBER(FIND("ST",'Základní údaje a obsah spisu'!$B$1)),G783,IF(ISNUMBER(FIND("RI",'Základní údaje a obsah spisu'!$B$1)),H783,I783)))))))</f>
        <v>0</v>
      </c>
    </row>
    <row r="784" spans="1:1" x14ac:dyDescent="0.25">
      <c r="A784">
        <f>IF(ISNUMBER(FIND("KI",'Základní údaje a obsah spisu'!$B$1)),B784,IF(ISNUMBER(FIND("PS",'Základní údaje a obsah spisu'!$B$1)),C784,IF(ISNUMBER(FIND("SU",'Základní údaje a obsah spisu'!$B$1)),D784,IF(ISNUMBER(FIND("SM",'Základní údaje a obsah spisu'!$B$1)),E784,IF(ISNUMBER(FIND("ZP",'Základní údaje a obsah spisu'!$B$1)),F784,IF(ISNUMBER(FIND("ST",'Základní údaje a obsah spisu'!$B$1)),G784,IF(ISNUMBER(FIND("RI",'Základní údaje a obsah spisu'!$B$1)),H784,I784)))))))</f>
        <v>0</v>
      </c>
    </row>
    <row r="785" spans="1:1" x14ac:dyDescent="0.25">
      <c r="A785">
        <f>IF(ISNUMBER(FIND("KI",'Základní údaje a obsah spisu'!$B$1)),B785,IF(ISNUMBER(FIND("PS",'Základní údaje a obsah spisu'!$B$1)),C785,IF(ISNUMBER(FIND("SU",'Základní údaje a obsah spisu'!$B$1)),D785,IF(ISNUMBER(FIND("SM",'Základní údaje a obsah spisu'!$B$1)),E785,IF(ISNUMBER(FIND("ZP",'Základní údaje a obsah spisu'!$B$1)),F785,IF(ISNUMBER(FIND("ST",'Základní údaje a obsah spisu'!$B$1)),G785,IF(ISNUMBER(FIND("RI",'Základní údaje a obsah spisu'!$B$1)),H785,I785)))))))</f>
        <v>0</v>
      </c>
    </row>
    <row r="786" spans="1:1" x14ac:dyDescent="0.25">
      <c r="A786">
        <f>IF(ISNUMBER(FIND("KI",'Základní údaje a obsah spisu'!$B$1)),B786,IF(ISNUMBER(FIND("PS",'Základní údaje a obsah spisu'!$B$1)),C786,IF(ISNUMBER(FIND("SU",'Základní údaje a obsah spisu'!$B$1)),D786,IF(ISNUMBER(FIND("SM",'Základní údaje a obsah spisu'!$B$1)),E786,IF(ISNUMBER(FIND("ZP",'Základní údaje a obsah spisu'!$B$1)),F786,IF(ISNUMBER(FIND("ST",'Základní údaje a obsah spisu'!$B$1)),G786,IF(ISNUMBER(FIND("RI",'Základní údaje a obsah spisu'!$B$1)),H786,I786)))))))</f>
        <v>0</v>
      </c>
    </row>
    <row r="787" spans="1:1" x14ac:dyDescent="0.25">
      <c r="A787">
        <f>IF(ISNUMBER(FIND("KI",'Základní údaje a obsah spisu'!$B$1)),B787,IF(ISNUMBER(FIND("PS",'Základní údaje a obsah spisu'!$B$1)),C787,IF(ISNUMBER(FIND("SU",'Základní údaje a obsah spisu'!$B$1)),D787,IF(ISNUMBER(FIND("SM",'Základní údaje a obsah spisu'!$B$1)),E787,IF(ISNUMBER(FIND("ZP",'Základní údaje a obsah spisu'!$B$1)),F787,IF(ISNUMBER(FIND("ST",'Základní údaje a obsah spisu'!$B$1)),G787,IF(ISNUMBER(FIND("RI",'Základní údaje a obsah spisu'!$B$1)),H787,I787)))))))</f>
        <v>0</v>
      </c>
    </row>
    <row r="788" spans="1:1" x14ac:dyDescent="0.25">
      <c r="A788">
        <f>IF(ISNUMBER(FIND("KI",'Základní údaje a obsah spisu'!$B$1)),B788,IF(ISNUMBER(FIND("PS",'Základní údaje a obsah spisu'!$B$1)),C788,IF(ISNUMBER(FIND("SU",'Základní údaje a obsah spisu'!$B$1)),D788,IF(ISNUMBER(FIND("SM",'Základní údaje a obsah spisu'!$B$1)),E788,IF(ISNUMBER(FIND("ZP",'Základní údaje a obsah spisu'!$B$1)),F788,IF(ISNUMBER(FIND("ST",'Základní údaje a obsah spisu'!$B$1)),G788,IF(ISNUMBER(FIND("RI",'Základní údaje a obsah spisu'!$B$1)),H788,I788)))))))</f>
        <v>0</v>
      </c>
    </row>
    <row r="789" spans="1:1" x14ac:dyDescent="0.25">
      <c r="A789">
        <f>IF(ISNUMBER(FIND("KI",'Základní údaje a obsah spisu'!$B$1)),B789,IF(ISNUMBER(FIND("PS",'Základní údaje a obsah spisu'!$B$1)),C789,IF(ISNUMBER(FIND("SU",'Základní údaje a obsah spisu'!$B$1)),D789,IF(ISNUMBER(FIND("SM",'Základní údaje a obsah spisu'!$B$1)),E789,IF(ISNUMBER(FIND("ZP",'Základní údaje a obsah spisu'!$B$1)),F789,IF(ISNUMBER(FIND("ST",'Základní údaje a obsah spisu'!$B$1)),G789,IF(ISNUMBER(FIND("RI",'Základní údaje a obsah spisu'!$B$1)),H789,I789)))))))</f>
        <v>0</v>
      </c>
    </row>
    <row r="790" spans="1:1" x14ac:dyDescent="0.25">
      <c r="A790">
        <f>IF(ISNUMBER(FIND("KI",'Základní údaje a obsah spisu'!$B$1)),B790,IF(ISNUMBER(FIND("PS",'Základní údaje a obsah spisu'!$B$1)),C790,IF(ISNUMBER(FIND("SU",'Základní údaje a obsah spisu'!$B$1)),D790,IF(ISNUMBER(FIND("SM",'Základní údaje a obsah spisu'!$B$1)),E790,IF(ISNUMBER(FIND("ZP",'Základní údaje a obsah spisu'!$B$1)),F790,IF(ISNUMBER(FIND("ST",'Základní údaje a obsah spisu'!$B$1)),G790,IF(ISNUMBER(FIND("RI",'Základní údaje a obsah spisu'!$B$1)),H790,I790)))))))</f>
        <v>0</v>
      </c>
    </row>
    <row r="791" spans="1:1" x14ac:dyDescent="0.25">
      <c r="A791">
        <f>IF(ISNUMBER(FIND("KI",'Základní údaje a obsah spisu'!$B$1)),B791,IF(ISNUMBER(FIND("PS",'Základní údaje a obsah spisu'!$B$1)),C791,IF(ISNUMBER(FIND("SU",'Základní údaje a obsah spisu'!$B$1)),D791,IF(ISNUMBER(FIND("SM",'Základní údaje a obsah spisu'!$B$1)),E791,IF(ISNUMBER(FIND("ZP",'Základní údaje a obsah spisu'!$B$1)),F791,IF(ISNUMBER(FIND("ST",'Základní údaje a obsah spisu'!$B$1)),G791,IF(ISNUMBER(FIND("RI",'Základní údaje a obsah spisu'!$B$1)),H791,I791)))))))</f>
        <v>0</v>
      </c>
    </row>
    <row r="792" spans="1:1" x14ac:dyDescent="0.25">
      <c r="A792">
        <f>IF(ISNUMBER(FIND("KI",'Základní údaje a obsah spisu'!$B$1)),B792,IF(ISNUMBER(FIND("PS",'Základní údaje a obsah spisu'!$B$1)),C792,IF(ISNUMBER(FIND("SU",'Základní údaje a obsah spisu'!$B$1)),D792,IF(ISNUMBER(FIND("SM",'Základní údaje a obsah spisu'!$B$1)),E792,IF(ISNUMBER(FIND("ZP",'Základní údaje a obsah spisu'!$B$1)),F792,IF(ISNUMBER(FIND("ST",'Základní údaje a obsah spisu'!$B$1)),G792,IF(ISNUMBER(FIND("RI",'Základní údaje a obsah spisu'!$B$1)),H792,I792)))))))</f>
        <v>0</v>
      </c>
    </row>
    <row r="793" spans="1:1" x14ac:dyDescent="0.25">
      <c r="A793">
        <f>IF(ISNUMBER(FIND("KI",'Základní údaje a obsah spisu'!$B$1)),B793,IF(ISNUMBER(FIND("PS",'Základní údaje a obsah spisu'!$B$1)),C793,IF(ISNUMBER(FIND("SU",'Základní údaje a obsah spisu'!$B$1)),D793,IF(ISNUMBER(FIND("SM",'Základní údaje a obsah spisu'!$B$1)),E793,IF(ISNUMBER(FIND("ZP",'Základní údaje a obsah spisu'!$B$1)),F793,IF(ISNUMBER(FIND("ST",'Základní údaje a obsah spisu'!$B$1)),G793,IF(ISNUMBER(FIND("RI",'Základní údaje a obsah spisu'!$B$1)),H793,I793)))))))</f>
        <v>0</v>
      </c>
    </row>
    <row r="794" spans="1:1" x14ac:dyDescent="0.25">
      <c r="A794">
        <f>IF(ISNUMBER(FIND("KI",'Základní údaje a obsah spisu'!$B$1)),B794,IF(ISNUMBER(FIND("PS",'Základní údaje a obsah spisu'!$B$1)),C794,IF(ISNUMBER(FIND("SU",'Základní údaje a obsah spisu'!$B$1)),D794,IF(ISNUMBER(FIND("SM",'Základní údaje a obsah spisu'!$B$1)),E794,IF(ISNUMBER(FIND("ZP",'Základní údaje a obsah spisu'!$B$1)),F794,IF(ISNUMBER(FIND("ST",'Základní údaje a obsah spisu'!$B$1)),G794,IF(ISNUMBER(FIND("RI",'Základní údaje a obsah spisu'!$B$1)),H794,I794)))))))</f>
        <v>0</v>
      </c>
    </row>
    <row r="795" spans="1:1" x14ac:dyDescent="0.25">
      <c r="A795">
        <f>IF(ISNUMBER(FIND("KI",'Základní údaje a obsah spisu'!$B$1)),B795,IF(ISNUMBER(FIND("PS",'Základní údaje a obsah spisu'!$B$1)),C795,IF(ISNUMBER(FIND("SU",'Základní údaje a obsah spisu'!$B$1)),D795,IF(ISNUMBER(FIND("SM",'Základní údaje a obsah spisu'!$B$1)),E795,IF(ISNUMBER(FIND("ZP",'Základní údaje a obsah spisu'!$B$1)),F795,IF(ISNUMBER(FIND("ST",'Základní údaje a obsah spisu'!$B$1)),G795,IF(ISNUMBER(FIND("RI",'Základní údaje a obsah spisu'!$B$1)),H795,I795)))))))</f>
        <v>0</v>
      </c>
    </row>
    <row r="796" spans="1:1" x14ac:dyDescent="0.25">
      <c r="A796">
        <f>IF(ISNUMBER(FIND("KI",'Základní údaje a obsah spisu'!$B$1)),B796,IF(ISNUMBER(FIND("PS",'Základní údaje a obsah spisu'!$B$1)),C796,IF(ISNUMBER(FIND("SU",'Základní údaje a obsah spisu'!$B$1)),D796,IF(ISNUMBER(FIND("SM",'Základní údaje a obsah spisu'!$B$1)),E796,IF(ISNUMBER(FIND("ZP",'Základní údaje a obsah spisu'!$B$1)),F796,IF(ISNUMBER(FIND("ST",'Základní údaje a obsah spisu'!$B$1)),G796,IF(ISNUMBER(FIND("RI",'Základní údaje a obsah spisu'!$B$1)),H796,I796)))))))</f>
        <v>0</v>
      </c>
    </row>
    <row r="797" spans="1:1" x14ac:dyDescent="0.25">
      <c r="A797">
        <f>IF(ISNUMBER(FIND("KI",'Základní údaje a obsah spisu'!$B$1)),B797,IF(ISNUMBER(FIND("PS",'Základní údaje a obsah spisu'!$B$1)),C797,IF(ISNUMBER(FIND("SU",'Základní údaje a obsah spisu'!$B$1)),D797,IF(ISNUMBER(FIND("SM",'Základní údaje a obsah spisu'!$B$1)),E797,IF(ISNUMBER(FIND("ZP",'Základní údaje a obsah spisu'!$B$1)),F797,IF(ISNUMBER(FIND("ST",'Základní údaje a obsah spisu'!$B$1)),G797,IF(ISNUMBER(FIND("RI",'Základní údaje a obsah spisu'!$B$1)),H797,I797)))))))</f>
        <v>0</v>
      </c>
    </row>
    <row r="798" spans="1:1" x14ac:dyDescent="0.25">
      <c r="A798">
        <f>IF(ISNUMBER(FIND("KI",'Základní údaje a obsah spisu'!$B$1)),B798,IF(ISNUMBER(FIND("PS",'Základní údaje a obsah spisu'!$B$1)),C798,IF(ISNUMBER(FIND("SU",'Základní údaje a obsah spisu'!$B$1)),D798,IF(ISNUMBER(FIND("SM",'Základní údaje a obsah spisu'!$B$1)),E798,IF(ISNUMBER(FIND("ZP",'Základní údaje a obsah spisu'!$B$1)),F798,IF(ISNUMBER(FIND("ST",'Základní údaje a obsah spisu'!$B$1)),G798,IF(ISNUMBER(FIND("RI",'Základní údaje a obsah spisu'!$B$1)),H798,I798)))))))</f>
        <v>0</v>
      </c>
    </row>
    <row r="799" spans="1:1" x14ac:dyDescent="0.25">
      <c r="A799">
        <f>IF(ISNUMBER(FIND("KI",'Základní údaje a obsah spisu'!$B$1)),B799,IF(ISNUMBER(FIND("PS",'Základní údaje a obsah spisu'!$B$1)),C799,IF(ISNUMBER(FIND("SU",'Základní údaje a obsah spisu'!$B$1)),D799,IF(ISNUMBER(FIND("SM",'Základní údaje a obsah spisu'!$B$1)),E799,IF(ISNUMBER(FIND("ZP",'Základní údaje a obsah spisu'!$B$1)),F799,IF(ISNUMBER(FIND("ST",'Základní údaje a obsah spisu'!$B$1)),G799,IF(ISNUMBER(FIND("RI",'Základní údaje a obsah spisu'!$B$1)),H799,I799)))))))</f>
        <v>0</v>
      </c>
    </row>
    <row r="800" spans="1:1" x14ac:dyDescent="0.25">
      <c r="A800">
        <f>IF(ISNUMBER(FIND("KI",'Základní údaje a obsah spisu'!$B$1)),B800,IF(ISNUMBER(FIND("PS",'Základní údaje a obsah spisu'!$B$1)),C800,IF(ISNUMBER(FIND("SU",'Základní údaje a obsah spisu'!$B$1)),D800,IF(ISNUMBER(FIND("SM",'Základní údaje a obsah spisu'!$B$1)),E800,IF(ISNUMBER(FIND("ZP",'Základní údaje a obsah spisu'!$B$1)),F800,IF(ISNUMBER(FIND("ST",'Základní údaje a obsah spisu'!$B$1)),G800,IF(ISNUMBER(FIND("RI",'Základní údaje a obsah spisu'!$B$1)),H800,I800)))))))</f>
        <v>0</v>
      </c>
    </row>
    <row r="801" spans="1:1" x14ac:dyDescent="0.25">
      <c r="A801">
        <f>IF(ISNUMBER(FIND("KI",'Základní údaje a obsah spisu'!$B$1)),B801,IF(ISNUMBER(FIND("PS",'Základní údaje a obsah spisu'!$B$1)),C801,IF(ISNUMBER(FIND("SU",'Základní údaje a obsah spisu'!$B$1)),D801,IF(ISNUMBER(FIND("SM",'Základní údaje a obsah spisu'!$B$1)),E801,IF(ISNUMBER(FIND("ZP",'Základní údaje a obsah spisu'!$B$1)),F801,IF(ISNUMBER(FIND("ST",'Základní údaje a obsah spisu'!$B$1)),G801,IF(ISNUMBER(FIND("RI",'Základní údaje a obsah spisu'!$B$1)),H801,I801)))))))</f>
        <v>0</v>
      </c>
    </row>
    <row r="802" spans="1:1" x14ac:dyDescent="0.25">
      <c r="A802">
        <f>IF(ISNUMBER(FIND("KI",'Základní údaje a obsah spisu'!$B$1)),B802,IF(ISNUMBER(FIND("PS",'Základní údaje a obsah spisu'!$B$1)),C802,IF(ISNUMBER(FIND("SU",'Základní údaje a obsah spisu'!$B$1)),D802,IF(ISNUMBER(FIND("SM",'Základní údaje a obsah spisu'!$B$1)),E802,IF(ISNUMBER(FIND("ZP",'Základní údaje a obsah spisu'!$B$1)),F802,IF(ISNUMBER(FIND("ST",'Základní údaje a obsah spisu'!$B$1)),G802,IF(ISNUMBER(FIND("RI",'Základní údaje a obsah spisu'!$B$1)),H802,I802)))))))</f>
        <v>0</v>
      </c>
    </row>
    <row r="803" spans="1:1" x14ac:dyDescent="0.25">
      <c r="A803">
        <f>IF(ISNUMBER(FIND("KI",'Základní údaje a obsah spisu'!$B$1)),B803,IF(ISNUMBER(FIND("PS",'Základní údaje a obsah spisu'!$B$1)),C803,IF(ISNUMBER(FIND("SU",'Základní údaje a obsah spisu'!$B$1)),D803,IF(ISNUMBER(FIND("SM",'Základní údaje a obsah spisu'!$B$1)),E803,IF(ISNUMBER(FIND("ZP",'Základní údaje a obsah spisu'!$B$1)),F803,IF(ISNUMBER(FIND("ST",'Základní údaje a obsah spisu'!$B$1)),G803,IF(ISNUMBER(FIND("RI",'Základní údaje a obsah spisu'!$B$1)),H803,I803)))))))</f>
        <v>0</v>
      </c>
    </row>
    <row r="804" spans="1:1" x14ac:dyDescent="0.25">
      <c r="A804">
        <f>IF(ISNUMBER(FIND("KI",'Základní údaje a obsah spisu'!$B$1)),B804,IF(ISNUMBER(FIND("PS",'Základní údaje a obsah spisu'!$B$1)),C804,IF(ISNUMBER(FIND("SU",'Základní údaje a obsah spisu'!$B$1)),D804,IF(ISNUMBER(FIND("SM",'Základní údaje a obsah spisu'!$B$1)),E804,IF(ISNUMBER(FIND("ZP",'Základní údaje a obsah spisu'!$B$1)),F804,IF(ISNUMBER(FIND("ST",'Základní údaje a obsah spisu'!$B$1)),G804,IF(ISNUMBER(FIND("RI",'Základní údaje a obsah spisu'!$B$1)),H804,I804)))))))</f>
        <v>0</v>
      </c>
    </row>
    <row r="805" spans="1:1" x14ac:dyDescent="0.25">
      <c r="A805">
        <f>IF(ISNUMBER(FIND("KI",'Základní údaje a obsah spisu'!$B$1)),B805,IF(ISNUMBER(FIND("PS",'Základní údaje a obsah spisu'!$B$1)),C805,IF(ISNUMBER(FIND("SU",'Základní údaje a obsah spisu'!$B$1)),D805,IF(ISNUMBER(FIND("SM",'Základní údaje a obsah spisu'!$B$1)),E805,IF(ISNUMBER(FIND("ZP",'Základní údaje a obsah spisu'!$B$1)),F805,IF(ISNUMBER(FIND("ST",'Základní údaje a obsah spisu'!$B$1)),G805,IF(ISNUMBER(FIND("RI",'Základní údaje a obsah spisu'!$B$1)),H805,I805)))))))</f>
        <v>0</v>
      </c>
    </row>
    <row r="806" spans="1:1" x14ac:dyDescent="0.25">
      <c r="A806">
        <f>IF(ISNUMBER(FIND("KI",'Základní údaje a obsah spisu'!$B$1)),B806,IF(ISNUMBER(FIND("PS",'Základní údaje a obsah spisu'!$B$1)),C806,IF(ISNUMBER(FIND("SU",'Základní údaje a obsah spisu'!$B$1)),D806,IF(ISNUMBER(FIND("SM",'Základní údaje a obsah spisu'!$B$1)),E806,IF(ISNUMBER(FIND("ZP",'Základní údaje a obsah spisu'!$B$1)),F806,IF(ISNUMBER(FIND("ST",'Základní údaje a obsah spisu'!$B$1)),G806,IF(ISNUMBER(FIND("RI",'Základní údaje a obsah spisu'!$B$1)),H806,I806)))))))</f>
        <v>0</v>
      </c>
    </row>
    <row r="807" spans="1:1" x14ac:dyDescent="0.25">
      <c r="A807">
        <f>IF(ISNUMBER(FIND("KI",'Základní údaje a obsah spisu'!$B$1)),B807,IF(ISNUMBER(FIND("PS",'Základní údaje a obsah spisu'!$B$1)),C807,IF(ISNUMBER(FIND("SU",'Základní údaje a obsah spisu'!$B$1)),D807,IF(ISNUMBER(FIND("SM",'Základní údaje a obsah spisu'!$B$1)),E807,IF(ISNUMBER(FIND("ZP",'Základní údaje a obsah spisu'!$B$1)),F807,IF(ISNUMBER(FIND("ST",'Základní údaje a obsah spisu'!$B$1)),G807,IF(ISNUMBER(FIND("RI",'Základní údaje a obsah spisu'!$B$1)),H807,I807)))))))</f>
        <v>0</v>
      </c>
    </row>
    <row r="808" spans="1:1" x14ac:dyDescent="0.25">
      <c r="A808">
        <f>IF(ISNUMBER(FIND("KI",'Základní údaje a obsah spisu'!$B$1)),B808,IF(ISNUMBER(FIND("PS",'Základní údaje a obsah spisu'!$B$1)),C808,IF(ISNUMBER(FIND("SU",'Základní údaje a obsah spisu'!$B$1)),D808,IF(ISNUMBER(FIND("SM",'Základní údaje a obsah spisu'!$B$1)),E808,IF(ISNUMBER(FIND("ZP",'Základní údaje a obsah spisu'!$B$1)),F808,IF(ISNUMBER(FIND("ST",'Základní údaje a obsah spisu'!$B$1)),G808,IF(ISNUMBER(FIND("RI",'Základní údaje a obsah spisu'!$B$1)),H808,I808)))))))</f>
        <v>0</v>
      </c>
    </row>
    <row r="809" spans="1:1" x14ac:dyDescent="0.25">
      <c r="A809">
        <f>IF(ISNUMBER(FIND("KI",'Základní údaje a obsah spisu'!$B$1)),B809,IF(ISNUMBER(FIND("PS",'Základní údaje a obsah spisu'!$B$1)),C809,IF(ISNUMBER(FIND("SU",'Základní údaje a obsah spisu'!$B$1)),D809,IF(ISNUMBER(FIND("SM",'Základní údaje a obsah spisu'!$B$1)),E809,IF(ISNUMBER(FIND("ZP",'Základní údaje a obsah spisu'!$B$1)),F809,IF(ISNUMBER(FIND("ST",'Základní údaje a obsah spisu'!$B$1)),G809,IF(ISNUMBER(FIND("RI",'Základní údaje a obsah spisu'!$B$1)),H809,I809)))))))</f>
        <v>0</v>
      </c>
    </row>
    <row r="810" spans="1:1" x14ac:dyDescent="0.25">
      <c r="A810">
        <f>IF(ISNUMBER(FIND("KI",'Základní údaje a obsah spisu'!$B$1)),B810,IF(ISNUMBER(FIND("PS",'Základní údaje a obsah spisu'!$B$1)),C810,IF(ISNUMBER(FIND("SU",'Základní údaje a obsah spisu'!$B$1)),D810,IF(ISNUMBER(FIND("SM",'Základní údaje a obsah spisu'!$B$1)),E810,IF(ISNUMBER(FIND("ZP",'Základní údaje a obsah spisu'!$B$1)),F810,IF(ISNUMBER(FIND("ST",'Základní údaje a obsah spisu'!$B$1)),G810,IF(ISNUMBER(FIND("RI",'Základní údaje a obsah spisu'!$B$1)),H810,I810)))))))</f>
        <v>0</v>
      </c>
    </row>
    <row r="811" spans="1:1" x14ac:dyDescent="0.25">
      <c r="A811">
        <f>IF(ISNUMBER(FIND("KI",'Základní údaje a obsah spisu'!$B$1)),B811,IF(ISNUMBER(FIND("PS",'Základní údaje a obsah spisu'!$B$1)),C811,IF(ISNUMBER(FIND("SU",'Základní údaje a obsah spisu'!$B$1)),D811,IF(ISNUMBER(FIND("SM",'Základní údaje a obsah spisu'!$B$1)),E811,IF(ISNUMBER(FIND("ZP",'Základní údaje a obsah spisu'!$B$1)),F811,IF(ISNUMBER(FIND("ST",'Základní údaje a obsah spisu'!$B$1)),G811,IF(ISNUMBER(FIND("RI",'Základní údaje a obsah spisu'!$B$1)),H811,I811)))))))</f>
        <v>0</v>
      </c>
    </row>
    <row r="812" spans="1:1" x14ac:dyDescent="0.25">
      <c r="A812">
        <f>IF(ISNUMBER(FIND("KI",'Základní údaje a obsah spisu'!$B$1)),B812,IF(ISNUMBER(FIND("PS",'Základní údaje a obsah spisu'!$B$1)),C812,IF(ISNUMBER(FIND("SU",'Základní údaje a obsah spisu'!$B$1)),D812,IF(ISNUMBER(FIND("SM",'Základní údaje a obsah spisu'!$B$1)),E812,IF(ISNUMBER(FIND("ZP",'Základní údaje a obsah spisu'!$B$1)),F812,IF(ISNUMBER(FIND("ST",'Základní údaje a obsah spisu'!$B$1)),G812,IF(ISNUMBER(FIND("RI",'Základní údaje a obsah spisu'!$B$1)),H812,I812)))))))</f>
        <v>0</v>
      </c>
    </row>
    <row r="813" spans="1:1" x14ac:dyDescent="0.25">
      <c r="A813">
        <f>IF(ISNUMBER(FIND("KI",'Základní údaje a obsah spisu'!$B$1)),B813,IF(ISNUMBER(FIND("PS",'Základní údaje a obsah spisu'!$B$1)),C813,IF(ISNUMBER(FIND("SU",'Základní údaje a obsah spisu'!$B$1)),D813,IF(ISNUMBER(FIND("SM",'Základní údaje a obsah spisu'!$B$1)),E813,IF(ISNUMBER(FIND("ZP",'Základní údaje a obsah spisu'!$B$1)),F813,IF(ISNUMBER(FIND("ST",'Základní údaje a obsah spisu'!$B$1)),G813,IF(ISNUMBER(FIND("RI",'Základní údaje a obsah spisu'!$B$1)),H813,I813)))))))</f>
        <v>0</v>
      </c>
    </row>
    <row r="814" spans="1:1" x14ac:dyDescent="0.25">
      <c r="A814">
        <f>IF(ISNUMBER(FIND("KI",'Základní údaje a obsah spisu'!$B$1)),B814,IF(ISNUMBER(FIND("PS",'Základní údaje a obsah spisu'!$B$1)),C814,IF(ISNUMBER(FIND("SU",'Základní údaje a obsah spisu'!$B$1)),D814,IF(ISNUMBER(FIND("SM",'Základní údaje a obsah spisu'!$B$1)),E814,IF(ISNUMBER(FIND("ZP",'Základní údaje a obsah spisu'!$B$1)),F814,IF(ISNUMBER(FIND("ST",'Základní údaje a obsah spisu'!$B$1)),G814,IF(ISNUMBER(FIND("RI",'Základní údaje a obsah spisu'!$B$1)),H814,I814)))))))</f>
        <v>0</v>
      </c>
    </row>
    <row r="815" spans="1:1" x14ac:dyDescent="0.25">
      <c r="A815">
        <f>IF(ISNUMBER(FIND("KI",'Základní údaje a obsah spisu'!$B$1)),B815,IF(ISNUMBER(FIND("PS",'Základní údaje a obsah spisu'!$B$1)),C815,IF(ISNUMBER(FIND("SU",'Základní údaje a obsah spisu'!$B$1)),D815,IF(ISNUMBER(FIND("SM",'Základní údaje a obsah spisu'!$B$1)),E815,IF(ISNUMBER(FIND("ZP",'Základní údaje a obsah spisu'!$B$1)),F815,IF(ISNUMBER(FIND("ST",'Základní údaje a obsah spisu'!$B$1)),G815,IF(ISNUMBER(FIND("RI",'Základní údaje a obsah spisu'!$B$1)),H815,I815)))))))</f>
        <v>0</v>
      </c>
    </row>
    <row r="816" spans="1:1" x14ac:dyDescent="0.25">
      <c r="A816">
        <f>IF(ISNUMBER(FIND("KI",'Základní údaje a obsah spisu'!$B$1)),B816,IF(ISNUMBER(FIND("PS",'Základní údaje a obsah spisu'!$B$1)),C816,IF(ISNUMBER(FIND("SU",'Základní údaje a obsah spisu'!$B$1)),D816,IF(ISNUMBER(FIND("SM",'Základní údaje a obsah spisu'!$B$1)),E816,IF(ISNUMBER(FIND("ZP",'Základní údaje a obsah spisu'!$B$1)),F816,IF(ISNUMBER(FIND("ST",'Základní údaje a obsah spisu'!$B$1)),G816,IF(ISNUMBER(FIND("RI",'Základní údaje a obsah spisu'!$B$1)),H816,I816)))))))</f>
        <v>0</v>
      </c>
    </row>
    <row r="817" spans="1:1" x14ac:dyDescent="0.25">
      <c r="A817">
        <f>IF(ISNUMBER(FIND("KI",'Základní údaje a obsah spisu'!$B$1)),B817,IF(ISNUMBER(FIND("PS",'Základní údaje a obsah spisu'!$B$1)),C817,IF(ISNUMBER(FIND("SU",'Základní údaje a obsah spisu'!$B$1)),D817,IF(ISNUMBER(FIND("SM",'Základní údaje a obsah spisu'!$B$1)),E817,IF(ISNUMBER(FIND("ZP",'Základní údaje a obsah spisu'!$B$1)),F817,IF(ISNUMBER(FIND("ST",'Základní údaje a obsah spisu'!$B$1)),G817,IF(ISNUMBER(FIND("RI",'Základní údaje a obsah spisu'!$B$1)),H817,I817)))))))</f>
        <v>0</v>
      </c>
    </row>
    <row r="818" spans="1:1" x14ac:dyDescent="0.25">
      <c r="A818">
        <f>IF(ISNUMBER(FIND("KI",'Základní údaje a obsah spisu'!$B$1)),B818,IF(ISNUMBER(FIND("PS",'Základní údaje a obsah spisu'!$B$1)),C818,IF(ISNUMBER(FIND("SU",'Základní údaje a obsah spisu'!$B$1)),D818,IF(ISNUMBER(FIND("SM",'Základní údaje a obsah spisu'!$B$1)),E818,IF(ISNUMBER(FIND("ZP",'Základní údaje a obsah spisu'!$B$1)),F818,IF(ISNUMBER(FIND("ST",'Základní údaje a obsah spisu'!$B$1)),G818,IF(ISNUMBER(FIND("RI",'Základní údaje a obsah spisu'!$B$1)),H818,I818)))))))</f>
        <v>0</v>
      </c>
    </row>
    <row r="819" spans="1:1" x14ac:dyDescent="0.25">
      <c r="A819">
        <f>IF(ISNUMBER(FIND("KI",'Základní údaje a obsah spisu'!$B$1)),B819,IF(ISNUMBER(FIND("PS",'Základní údaje a obsah spisu'!$B$1)),C819,IF(ISNUMBER(FIND("SU",'Základní údaje a obsah spisu'!$B$1)),D819,IF(ISNUMBER(FIND("SM",'Základní údaje a obsah spisu'!$B$1)),E819,IF(ISNUMBER(FIND("ZP",'Základní údaje a obsah spisu'!$B$1)),F819,IF(ISNUMBER(FIND("ST",'Základní údaje a obsah spisu'!$B$1)),G819,IF(ISNUMBER(FIND("RI",'Základní údaje a obsah spisu'!$B$1)),H819,I819)))))))</f>
        <v>0</v>
      </c>
    </row>
    <row r="820" spans="1:1" x14ac:dyDescent="0.25">
      <c r="A820">
        <f>IF(ISNUMBER(FIND("KI",'Základní údaje a obsah spisu'!$B$1)),B820,IF(ISNUMBER(FIND("PS",'Základní údaje a obsah spisu'!$B$1)),C820,IF(ISNUMBER(FIND("SU",'Základní údaje a obsah spisu'!$B$1)),D820,IF(ISNUMBER(FIND("SM",'Základní údaje a obsah spisu'!$B$1)),E820,IF(ISNUMBER(FIND("ZP",'Základní údaje a obsah spisu'!$B$1)),F820,IF(ISNUMBER(FIND("ST",'Základní údaje a obsah spisu'!$B$1)),G820,IF(ISNUMBER(FIND("RI",'Základní údaje a obsah spisu'!$B$1)),H820,I820)))))))</f>
        <v>0</v>
      </c>
    </row>
    <row r="821" spans="1:1" x14ac:dyDescent="0.25">
      <c r="A821">
        <f>IF(ISNUMBER(FIND("KI",'Základní údaje a obsah spisu'!$B$1)),B821,IF(ISNUMBER(FIND("PS",'Základní údaje a obsah spisu'!$B$1)),C821,IF(ISNUMBER(FIND("SU",'Základní údaje a obsah spisu'!$B$1)),D821,IF(ISNUMBER(FIND("SM",'Základní údaje a obsah spisu'!$B$1)),E821,IF(ISNUMBER(FIND("ZP",'Základní údaje a obsah spisu'!$B$1)),F821,IF(ISNUMBER(FIND("ST",'Základní údaje a obsah spisu'!$B$1)),G821,IF(ISNUMBER(FIND("RI",'Základní údaje a obsah spisu'!$B$1)),H821,I821)))))))</f>
        <v>0</v>
      </c>
    </row>
    <row r="822" spans="1:1" x14ac:dyDescent="0.25">
      <c r="A822">
        <f>IF(ISNUMBER(FIND("KI",'Základní údaje a obsah spisu'!$B$1)),B822,IF(ISNUMBER(FIND("PS",'Základní údaje a obsah spisu'!$B$1)),C822,IF(ISNUMBER(FIND("SU",'Základní údaje a obsah spisu'!$B$1)),D822,IF(ISNUMBER(FIND("SM",'Základní údaje a obsah spisu'!$B$1)),E822,IF(ISNUMBER(FIND("ZP",'Základní údaje a obsah spisu'!$B$1)),F822,IF(ISNUMBER(FIND("ST",'Základní údaje a obsah spisu'!$B$1)),G822,IF(ISNUMBER(FIND("RI",'Základní údaje a obsah spisu'!$B$1)),H822,I822)))))))</f>
        <v>0</v>
      </c>
    </row>
    <row r="823" spans="1:1" x14ac:dyDescent="0.25">
      <c r="A823">
        <f>IF(ISNUMBER(FIND("KI",'Základní údaje a obsah spisu'!$B$1)),B823,IF(ISNUMBER(FIND("PS",'Základní údaje a obsah spisu'!$B$1)),C823,IF(ISNUMBER(FIND("SU",'Základní údaje a obsah spisu'!$B$1)),D823,IF(ISNUMBER(FIND("SM",'Základní údaje a obsah spisu'!$B$1)),E823,IF(ISNUMBER(FIND("ZP",'Základní údaje a obsah spisu'!$B$1)),F823,IF(ISNUMBER(FIND("ST",'Základní údaje a obsah spisu'!$B$1)),G823,IF(ISNUMBER(FIND("RI",'Základní údaje a obsah spisu'!$B$1)),H823,I823)))))))</f>
        <v>0</v>
      </c>
    </row>
    <row r="824" spans="1:1" x14ac:dyDescent="0.25">
      <c r="A824">
        <f>IF(ISNUMBER(FIND("KI",'Základní údaje a obsah spisu'!$B$1)),B824,IF(ISNUMBER(FIND("PS",'Základní údaje a obsah spisu'!$B$1)),C824,IF(ISNUMBER(FIND("SU",'Základní údaje a obsah spisu'!$B$1)),D824,IF(ISNUMBER(FIND("SM",'Základní údaje a obsah spisu'!$B$1)),E824,IF(ISNUMBER(FIND("ZP",'Základní údaje a obsah spisu'!$B$1)),F824,IF(ISNUMBER(FIND("ST",'Základní údaje a obsah spisu'!$B$1)),G824,IF(ISNUMBER(FIND("RI",'Základní údaje a obsah spisu'!$B$1)),H824,I824)))))))</f>
        <v>0</v>
      </c>
    </row>
    <row r="825" spans="1:1" x14ac:dyDescent="0.25">
      <c r="A825">
        <f>IF(ISNUMBER(FIND("KI",'Základní údaje a obsah spisu'!$B$1)),B825,IF(ISNUMBER(FIND("PS",'Základní údaje a obsah spisu'!$B$1)),C825,IF(ISNUMBER(FIND("SU",'Základní údaje a obsah spisu'!$B$1)),D825,IF(ISNUMBER(FIND("SM",'Základní údaje a obsah spisu'!$B$1)),E825,IF(ISNUMBER(FIND("ZP",'Základní údaje a obsah spisu'!$B$1)),F825,IF(ISNUMBER(FIND("ST",'Základní údaje a obsah spisu'!$B$1)),G825,IF(ISNUMBER(FIND("RI",'Základní údaje a obsah spisu'!$B$1)),H825,I825)))))))</f>
        <v>0</v>
      </c>
    </row>
    <row r="826" spans="1:1" x14ac:dyDescent="0.25">
      <c r="A826">
        <f>IF(ISNUMBER(FIND("KI",'Základní údaje a obsah spisu'!$B$1)),B826,IF(ISNUMBER(FIND("PS",'Základní údaje a obsah spisu'!$B$1)),C826,IF(ISNUMBER(FIND("SU",'Základní údaje a obsah spisu'!$B$1)),D826,IF(ISNUMBER(FIND("SM",'Základní údaje a obsah spisu'!$B$1)),E826,IF(ISNUMBER(FIND("ZP",'Základní údaje a obsah spisu'!$B$1)),F826,IF(ISNUMBER(FIND("ST",'Základní údaje a obsah spisu'!$B$1)),G826,IF(ISNUMBER(FIND("RI",'Základní údaje a obsah spisu'!$B$1)),H826,I826)))))))</f>
        <v>0</v>
      </c>
    </row>
    <row r="827" spans="1:1" x14ac:dyDescent="0.25">
      <c r="A827">
        <f>IF(ISNUMBER(FIND("KI",'Základní údaje a obsah spisu'!$B$1)),B827,IF(ISNUMBER(FIND("PS",'Základní údaje a obsah spisu'!$B$1)),C827,IF(ISNUMBER(FIND("SU",'Základní údaje a obsah spisu'!$B$1)),D827,IF(ISNUMBER(FIND("SM",'Základní údaje a obsah spisu'!$B$1)),E827,IF(ISNUMBER(FIND("ZP",'Základní údaje a obsah spisu'!$B$1)),F827,IF(ISNUMBER(FIND("ST",'Základní údaje a obsah spisu'!$B$1)),G827,IF(ISNUMBER(FIND("RI",'Základní údaje a obsah spisu'!$B$1)),H827,I827)))))))</f>
        <v>0</v>
      </c>
    </row>
    <row r="828" spans="1:1" x14ac:dyDescent="0.25">
      <c r="A828">
        <f>IF(ISNUMBER(FIND("KI",'Základní údaje a obsah spisu'!$B$1)),B828,IF(ISNUMBER(FIND("PS",'Základní údaje a obsah spisu'!$B$1)),C828,IF(ISNUMBER(FIND("SU",'Základní údaje a obsah spisu'!$B$1)),D828,IF(ISNUMBER(FIND("SM",'Základní údaje a obsah spisu'!$B$1)),E828,IF(ISNUMBER(FIND("ZP",'Základní údaje a obsah spisu'!$B$1)),F828,IF(ISNUMBER(FIND("ST",'Základní údaje a obsah spisu'!$B$1)),G828,IF(ISNUMBER(FIND("RI",'Základní údaje a obsah spisu'!$B$1)),H828,I828)))))))</f>
        <v>0</v>
      </c>
    </row>
    <row r="829" spans="1:1" x14ac:dyDescent="0.25">
      <c r="A829">
        <f>IF(ISNUMBER(FIND("KI",'Základní údaje a obsah spisu'!$B$1)),B829,IF(ISNUMBER(FIND("PS",'Základní údaje a obsah spisu'!$B$1)),C829,IF(ISNUMBER(FIND("SU",'Základní údaje a obsah spisu'!$B$1)),D829,IF(ISNUMBER(FIND("SM",'Základní údaje a obsah spisu'!$B$1)),E829,IF(ISNUMBER(FIND("ZP",'Základní údaje a obsah spisu'!$B$1)),F829,IF(ISNUMBER(FIND("ST",'Základní údaje a obsah spisu'!$B$1)),G829,IF(ISNUMBER(FIND("RI",'Základní údaje a obsah spisu'!$B$1)),H829,I829)))))))</f>
        <v>0</v>
      </c>
    </row>
    <row r="830" spans="1:1" x14ac:dyDescent="0.25">
      <c r="A830">
        <f>IF(ISNUMBER(FIND("KI",'Základní údaje a obsah spisu'!$B$1)),B830,IF(ISNUMBER(FIND("PS",'Základní údaje a obsah spisu'!$B$1)),C830,IF(ISNUMBER(FIND("SU",'Základní údaje a obsah spisu'!$B$1)),D830,IF(ISNUMBER(FIND("SM",'Základní údaje a obsah spisu'!$B$1)),E830,IF(ISNUMBER(FIND("ZP",'Základní údaje a obsah spisu'!$B$1)),F830,IF(ISNUMBER(FIND("ST",'Základní údaje a obsah spisu'!$B$1)),G830,IF(ISNUMBER(FIND("RI",'Základní údaje a obsah spisu'!$B$1)),H830,I830)))))))</f>
        <v>0</v>
      </c>
    </row>
    <row r="831" spans="1:1" x14ac:dyDescent="0.25">
      <c r="A831">
        <f>IF(ISNUMBER(FIND("KI",'Základní údaje a obsah spisu'!$B$1)),B831,IF(ISNUMBER(FIND("PS",'Základní údaje a obsah spisu'!$B$1)),C831,IF(ISNUMBER(FIND("SU",'Základní údaje a obsah spisu'!$B$1)),D831,IF(ISNUMBER(FIND("SM",'Základní údaje a obsah spisu'!$B$1)),E831,IF(ISNUMBER(FIND("ZP",'Základní údaje a obsah spisu'!$B$1)),F831,IF(ISNUMBER(FIND("ST",'Základní údaje a obsah spisu'!$B$1)),G831,IF(ISNUMBER(FIND("RI",'Základní údaje a obsah spisu'!$B$1)),H831,I831)))))))</f>
        <v>0</v>
      </c>
    </row>
    <row r="832" spans="1:1" x14ac:dyDescent="0.25">
      <c r="A832">
        <f>IF(ISNUMBER(FIND("KI",'Základní údaje a obsah spisu'!$B$1)),B832,IF(ISNUMBER(FIND("PS",'Základní údaje a obsah spisu'!$B$1)),C832,IF(ISNUMBER(FIND("SU",'Základní údaje a obsah spisu'!$B$1)),D832,IF(ISNUMBER(FIND("SM",'Základní údaje a obsah spisu'!$B$1)),E832,IF(ISNUMBER(FIND("ZP",'Základní údaje a obsah spisu'!$B$1)),F832,IF(ISNUMBER(FIND("ST",'Základní údaje a obsah spisu'!$B$1)),G832,IF(ISNUMBER(FIND("RI",'Základní údaje a obsah spisu'!$B$1)),H832,I832)))))))</f>
        <v>0</v>
      </c>
    </row>
    <row r="833" spans="1:1" x14ac:dyDescent="0.25">
      <c r="A833">
        <f>IF(ISNUMBER(FIND("KI",'Základní údaje a obsah spisu'!$B$1)),B833,IF(ISNUMBER(FIND("PS",'Základní údaje a obsah spisu'!$B$1)),C833,IF(ISNUMBER(FIND("SU",'Základní údaje a obsah spisu'!$B$1)),D833,IF(ISNUMBER(FIND("SM",'Základní údaje a obsah spisu'!$B$1)),E833,IF(ISNUMBER(FIND("ZP",'Základní údaje a obsah spisu'!$B$1)),F833,IF(ISNUMBER(FIND("ST",'Základní údaje a obsah spisu'!$B$1)),G833,IF(ISNUMBER(FIND("RI",'Základní údaje a obsah spisu'!$B$1)),H833,I833)))))))</f>
        <v>0</v>
      </c>
    </row>
    <row r="834" spans="1:1" x14ac:dyDescent="0.25">
      <c r="A834">
        <f>IF(ISNUMBER(FIND("KI",'Základní údaje a obsah spisu'!$B$1)),B834,IF(ISNUMBER(FIND("PS",'Základní údaje a obsah spisu'!$B$1)),C834,IF(ISNUMBER(FIND("SU",'Základní údaje a obsah spisu'!$B$1)),D834,IF(ISNUMBER(FIND("SM",'Základní údaje a obsah spisu'!$B$1)),E834,IF(ISNUMBER(FIND("ZP",'Základní údaje a obsah spisu'!$B$1)),F834,IF(ISNUMBER(FIND("ST",'Základní údaje a obsah spisu'!$B$1)),G834,IF(ISNUMBER(FIND("RI",'Základní údaje a obsah spisu'!$B$1)),H834,I834)))))))</f>
        <v>0</v>
      </c>
    </row>
    <row r="835" spans="1:1" x14ac:dyDescent="0.25">
      <c r="A835">
        <f>IF(ISNUMBER(FIND("KI",'Základní údaje a obsah spisu'!$B$1)),B835,IF(ISNUMBER(FIND("PS",'Základní údaje a obsah spisu'!$B$1)),C835,IF(ISNUMBER(FIND("SU",'Základní údaje a obsah spisu'!$B$1)),D835,IF(ISNUMBER(FIND("SM",'Základní údaje a obsah spisu'!$B$1)),E835,IF(ISNUMBER(FIND("ZP",'Základní údaje a obsah spisu'!$B$1)),F835,IF(ISNUMBER(FIND("ST",'Základní údaje a obsah spisu'!$B$1)),G835,IF(ISNUMBER(FIND("RI",'Základní údaje a obsah spisu'!$B$1)),H835,I835)))))))</f>
        <v>0</v>
      </c>
    </row>
    <row r="836" spans="1:1" x14ac:dyDescent="0.25">
      <c r="A836">
        <f>IF(ISNUMBER(FIND("KI",'Základní údaje a obsah spisu'!$B$1)),B836,IF(ISNUMBER(FIND("PS",'Základní údaje a obsah spisu'!$B$1)),C836,IF(ISNUMBER(FIND("SU",'Základní údaje a obsah spisu'!$B$1)),D836,IF(ISNUMBER(FIND("SM",'Základní údaje a obsah spisu'!$B$1)),E836,IF(ISNUMBER(FIND("ZP",'Základní údaje a obsah spisu'!$B$1)),F836,IF(ISNUMBER(FIND("ST",'Základní údaje a obsah spisu'!$B$1)),G836,IF(ISNUMBER(FIND("RI",'Základní údaje a obsah spisu'!$B$1)),H836,I836)))))))</f>
        <v>0</v>
      </c>
    </row>
    <row r="837" spans="1:1" x14ac:dyDescent="0.25">
      <c r="A837">
        <f>IF(ISNUMBER(FIND("KI",'Základní údaje a obsah spisu'!$B$1)),B837,IF(ISNUMBER(FIND("PS",'Základní údaje a obsah spisu'!$B$1)),C837,IF(ISNUMBER(FIND("SU",'Základní údaje a obsah spisu'!$B$1)),D837,IF(ISNUMBER(FIND("SM",'Základní údaje a obsah spisu'!$B$1)),E837,IF(ISNUMBER(FIND("ZP",'Základní údaje a obsah spisu'!$B$1)),F837,IF(ISNUMBER(FIND("ST",'Základní údaje a obsah spisu'!$B$1)),G837,IF(ISNUMBER(FIND("RI",'Základní údaje a obsah spisu'!$B$1)),H837,I837)))))))</f>
        <v>0</v>
      </c>
    </row>
    <row r="838" spans="1:1" x14ac:dyDescent="0.25">
      <c r="A838">
        <f>IF(ISNUMBER(FIND("KI",'Základní údaje a obsah spisu'!$B$1)),B838,IF(ISNUMBER(FIND("PS",'Základní údaje a obsah spisu'!$B$1)),C838,IF(ISNUMBER(FIND("SU",'Základní údaje a obsah spisu'!$B$1)),D838,IF(ISNUMBER(FIND("SM",'Základní údaje a obsah spisu'!$B$1)),E838,IF(ISNUMBER(FIND("ZP",'Základní údaje a obsah spisu'!$B$1)),F838,IF(ISNUMBER(FIND("ST",'Základní údaje a obsah spisu'!$B$1)),G838,IF(ISNUMBER(FIND("RI",'Základní údaje a obsah spisu'!$B$1)),H838,I838)))))))</f>
        <v>0</v>
      </c>
    </row>
    <row r="839" spans="1:1" x14ac:dyDescent="0.25">
      <c r="A839">
        <f>IF(ISNUMBER(FIND("KI",'Základní údaje a obsah spisu'!$B$1)),B839,IF(ISNUMBER(FIND("PS",'Základní údaje a obsah spisu'!$B$1)),C839,IF(ISNUMBER(FIND("SU",'Základní údaje a obsah spisu'!$B$1)),D839,IF(ISNUMBER(FIND("SM",'Základní údaje a obsah spisu'!$B$1)),E839,IF(ISNUMBER(FIND("ZP",'Základní údaje a obsah spisu'!$B$1)),F839,IF(ISNUMBER(FIND("ST",'Základní údaje a obsah spisu'!$B$1)),G839,IF(ISNUMBER(FIND("RI",'Základní údaje a obsah spisu'!$B$1)),H839,I839)))))))</f>
        <v>0</v>
      </c>
    </row>
    <row r="840" spans="1:1" x14ac:dyDescent="0.25">
      <c r="A840">
        <f>IF(ISNUMBER(FIND("KI",'Základní údaje a obsah spisu'!$B$1)),B840,IF(ISNUMBER(FIND("PS",'Základní údaje a obsah spisu'!$B$1)),C840,IF(ISNUMBER(FIND("SU",'Základní údaje a obsah spisu'!$B$1)),D840,IF(ISNUMBER(FIND("SM",'Základní údaje a obsah spisu'!$B$1)),E840,IF(ISNUMBER(FIND("ZP",'Základní údaje a obsah spisu'!$B$1)),F840,IF(ISNUMBER(FIND("ST",'Základní údaje a obsah spisu'!$B$1)),G840,IF(ISNUMBER(FIND("RI",'Základní údaje a obsah spisu'!$B$1)),H840,I840)))))))</f>
        <v>0</v>
      </c>
    </row>
    <row r="841" spans="1:1" x14ac:dyDescent="0.25">
      <c r="A841">
        <f>IF(ISNUMBER(FIND("KI",'Základní údaje a obsah spisu'!$B$1)),B841,IF(ISNUMBER(FIND("PS",'Základní údaje a obsah spisu'!$B$1)),C841,IF(ISNUMBER(FIND("SU",'Základní údaje a obsah spisu'!$B$1)),D841,IF(ISNUMBER(FIND("SM",'Základní údaje a obsah spisu'!$B$1)),E841,IF(ISNUMBER(FIND("ZP",'Základní údaje a obsah spisu'!$B$1)),F841,IF(ISNUMBER(FIND("ST",'Základní údaje a obsah spisu'!$B$1)),G841,IF(ISNUMBER(FIND("RI",'Základní údaje a obsah spisu'!$B$1)),H841,I841)))))))</f>
        <v>0</v>
      </c>
    </row>
    <row r="842" spans="1:1" x14ac:dyDescent="0.25">
      <c r="A842">
        <f>IF(ISNUMBER(FIND("KI",'Základní údaje a obsah spisu'!$B$1)),B842,IF(ISNUMBER(FIND("PS",'Základní údaje a obsah spisu'!$B$1)),C842,IF(ISNUMBER(FIND("SU",'Základní údaje a obsah spisu'!$B$1)),D842,IF(ISNUMBER(FIND("SM",'Základní údaje a obsah spisu'!$B$1)),E842,IF(ISNUMBER(FIND("ZP",'Základní údaje a obsah spisu'!$B$1)),F842,IF(ISNUMBER(FIND("ST",'Základní údaje a obsah spisu'!$B$1)),G842,IF(ISNUMBER(FIND("RI",'Základní údaje a obsah spisu'!$B$1)),H842,I842)))))))</f>
        <v>0</v>
      </c>
    </row>
    <row r="843" spans="1:1" x14ac:dyDescent="0.25">
      <c r="A843">
        <f>IF(ISNUMBER(FIND("KI",'Základní údaje a obsah spisu'!$B$1)),B843,IF(ISNUMBER(FIND("PS",'Základní údaje a obsah spisu'!$B$1)),C843,IF(ISNUMBER(FIND("SU",'Základní údaje a obsah spisu'!$B$1)),D843,IF(ISNUMBER(FIND("SM",'Základní údaje a obsah spisu'!$B$1)),E843,IF(ISNUMBER(FIND("ZP",'Základní údaje a obsah spisu'!$B$1)),F843,IF(ISNUMBER(FIND("ST",'Základní údaje a obsah spisu'!$B$1)),G843,IF(ISNUMBER(FIND("RI",'Základní údaje a obsah spisu'!$B$1)),H843,I843)))))))</f>
        <v>0</v>
      </c>
    </row>
    <row r="844" spans="1:1" x14ac:dyDescent="0.25">
      <c r="A844">
        <f>IF(ISNUMBER(FIND("KI",'Základní údaje a obsah spisu'!$B$1)),B844,IF(ISNUMBER(FIND("PS",'Základní údaje a obsah spisu'!$B$1)),C844,IF(ISNUMBER(FIND("SU",'Základní údaje a obsah spisu'!$B$1)),D844,IF(ISNUMBER(FIND("SM",'Základní údaje a obsah spisu'!$B$1)),E844,IF(ISNUMBER(FIND("ZP",'Základní údaje a obsah spisu'!$B$1)),F844,IF(ISNUMBER(FIND("ST",'Základní údaje a obsah spisu'!$B$1)),#REF!,IF(ISNUMBER(FIND("RI",'Základní údaje a obsah spisu'!$B$1)),H844,I844)))))))</f>
        <v>0</v>
      </c>
    </row>
    <row r="845" spans="1:1" x14ac:dyDescent="0.25">
      <c r="A845">
        <f>IF(ISNUMBER(FIND("KI",'Základní údaje a obsah spisu'!$B$1)),B845,IF(ISNUMBER(FIND("PS",'Základní údaje a obsah spisu'!$B$1)),C845,IF(ISNUMBER(FIND("SU",'Základní údaje a obsah spisu'!$B$1)),D845,IF(ISNUMBER(FIND("SM",'Základní údaje a obsah spisu'!$B$1)),E845,IF(ISNUMBER(FIND("ZP",'Základní údaje a obsah spisu'!$B$1)),F845,IF(ISNUMBER(FIND("ST",'Základní údaje a obsah spisu'!$B$1)),#REF!,IF(ISNUMBER(FIND("RI",'Základní údaje a obsah spisu'!$B$1)),H845,I845)))))))</f>
        <v>0</v>
      </c>
    </row>
    <row r="846" spans="1:1" x14ac:dyDescent="0.25">
      <c r="A846">
        <f>IF(ISNUMBER(FIND("KI",'Základní údaje a obsah spisu'!$B$1)),B846,IF(ISNUMBER(FIND("PS",'Základní údaje a obsah spisu'!$B$1)),C846,IF(ISNUMBER(FIND("SU",'Základní údaje a obsah spisu'!$B$1)),D846,IF(ISNUMBER(FIND("SM",'Základní údaje a obsah spisu'!$B$1)),E846,IF(ISNUMBER(FIND("ZP",'Základní údaje a obsah spisu'!$B$1)),F846,IF(ISNUMBER(FIND("ST",'Základní údaje a obsah spisu'!$B$1)),#REF!,IF(ISNUMBER(FIND("RI",'Základní údaje a obsah spisu'!$B$1)),H846,I846)))))))</f>
        <v>0</v>
      </c>
    </row>
    <row r="847" spans="1:1" x14ac:dyDescent="0.25">
      <c r="A847">
        <f>IF(ISNUMBER(FIND("KI",'Základní údaje a obsah spisu'!$B$1)),B847,IF(ISNUMBER(FIND("PS",'Základní údaje a obsah spisu'!$B$1)),C847,IF(ISNUMBER(FIND("SU",'Základní údaje a obsah spisu'!$B$1)),D847,IF(ISNUMBER(FIND("SM",'Základní údaje a obsah spisu'!$B$1)),E847,IF(ISNUMBER(FIND("ZP",'Základní údaje a obsah spisu'!$B$1)),F847,IF(ISNUMBER(FIND("ST",'Základní údaje a obsah spisu'!$B$1)),#REF!,IF(ISNUMBER(FIND("RI",'Základní údaje a obsah spisu'!$B$1)),H847,I847)))))))</f>
        <v>0</v>
      </c>
    </row>
    <row r="848" spans="1:1" x14ac:dyDescent="0.25">
      <c r="A848">
        <f>IF(ISNUMBER(FIND("KI",'Základní údaje a obsah spisu'!$B$1)),B848,IF(ISNUMBER(FIND("PS",'Základní údaje a obsah spisu'!$B$1)),C848,IF(ISNUMBER(FIND("SU",'Základní údaje a obsah spisu'!$B$1)),D848,IF(ISNUMBER(FIND("SM",'Základní údaje a obsah spisu'!$B$1)),E848,IF(ISNUMBER(FIND("ZP",'Základní údaje a obsah spisu'!$B$1)),F848,IF(ISNUMBER(FIND("ST",'Základní údaje a obsah spisu'!$B$1)),#REF!,IF(ISNUMBER(FIND("RI",'Základní údaje a obsah spisu'!$B$1)),H848,I848)))))))</f>
        <v>0</v>
      </c>
    </row>
    <row r="849" spans="1:1" x14ac:dyDescent="0.25">
      <c r="A849">
        <f>IF(ISNUMBER(FIND("KI",'Základní údaje a obsah spisu'!$B$1)),B849,IF(ISNUMBER(FIND("PS",'Základní údaje a obsah spisu'!$B$1)),C849,IF(ISNUMBER(FIND("SU",'Základní údaje a obsah spisu'!$B$1)),D849,IF(ISNUMBER(FIND("SM",'Základní údaje a obsah spisu'!$B$1)),E849,IF(ISNUMBER(FIND("ZP",'Základní údaje a obsah spisu'!$B$1)),F849,IF(ISNUMBER(FIND("ST",'Základní údaje a obsah spisu'!$B$1)),#REF!,IF(ISNUMBER(FIND("RI",'Základní údaje a obsah spisu'!$B$1)),H849,I849)))))))</f>
        <v>0</v>
      </c>
    </row>
    <row r="850" spans="1:1" x14ac:dyDescent="0.25">
      <c r="A850">
        <f>IF(ISNUMBER(FIND("KI",'Základní údaje a obsah spisu'!$B$1)),B850,IF(ISNUMBER(FIND("PS",'Základní údaje a obsah spisu'!$B$1)),C850,IF(ISNUMBER(FIND("SU",'Základní údaje a obsah spisu'!$B$1)),D850,IF(ISNUMBER(FIND("SM",'Základní údaje a obsah spisu'!$B$1)),E850,IF(ISNUMBER(FIND("ZP",'Základní údaje a obsah spisu'!$B$1)),F850,IF(ISNUMBER(FIND("ST",'Základní údaje a obsah spisu'!$B$1)),#REF!,IF(ISNUMBER(FIND("RI",'Základní údaje a obsah spisu'!$B$1)),H850,I850)))))))</f>
        <v>0</v>
      </c>
    </row>
    <row r="851" spans="1:1" x14ac:dyDescent="0.25">
      <c r="A851">
        <f>IF(ISNUMBER(FIND("KI",'Základní údaje a obsah spisu'!$B$1)),B851,IF(ISNUMBER(FIND("PS",'Základní údaje a obsah spisu'!$B$1)),C851,IF(ISNUMBER(FIND("SU",'Základní údaje a obsah spisu'!$B$1)),D851,IF(ISNUMBER(FIND("SM",'Základní údaje a obsah spisu'!$B$1)),E851,IF(ISNUMBER(FIND("ZP",'Základní údaje a obsah spisu'!$B$1)),F851,IF(ISNUMBER(FIND("ST",'Základní údaje a obsah spisu'!$B$1)),#REF!,IF(ISNUMBER(FIND("RI",'Základní údaje a obsah spisu'!$B$1)),H851,I851)))))))</f>
        <v>0</v>
      </c>
    </row>
    <row r="852" spans="1:1" x14ac:dyDescent="0.25">
      <c r="A852">
        <f>IF(ISNUMBER(FIND("KI",'Základní údaje a obsah spisu'!$B$1)),B852,IF(ISNUMBER(FIND("PS",'Základní údaje a obsah spisu'!$B$1)),C852,IF(ISNUMBER(FIND("SU",'Základní údaje a obsah spisu'!$B$1)),D852,IF(ISNUMBER(FIND("SM",'Základní údaje a obsah spisu'!$B$1)),E852,IF(ISNUMBER(FIND("ZP",'Základní údaje a obsah spisu'!$B$1)),F852,IF(ISNUMBER(FIND("ST",'Základní údaje a obsah spisu'!$B$1)),#REF!,IF(ISNUMBER(FIND("RI",'Základní údaje a obsah spisu'!$B$1)),H852,I852)))))))</f>
        <v>0</v>
      </c>
    </row>
    <row r="853" spans="1:1" x14ac:dyDescent="0.25">
      <c r="A853">
        <f>IF(ISNUMBER(FIND("KI",'Základní údaje a obsah spisu'!$B$1)),B853,IF(ISNUMBER(FIND("PS",'Základní údaje a obsah spisu'!$B$1)),C853,IF(ISNUMBER(FIND("SU",'Základní údaje a obsah spisu'!$B$1)),D853,IF(ISNUMBER(FIND("SM",'Základní údaje a obsah spisu'!$B$1)),E853,IF(ISNUMBER(FIND("ZP",'Základní údaje a obsah spisu'!$B$1)),F853,IF(ISNUMBER(FIND("ST",'Základní údaje a obsah spisu'!$B$1)),#REF!,IF(ISNUMBER(FIND("RI",'Základní údaje a obsah spisu'!$B$1)),H853,I853)))))))</f>
        <v>0</v>
      </c>
    </row>
    <row r="854" spans="1:1" x14ac:dyDescent="0.25">
      <c r="A854">
        <f>IF(ISNUMBER(FIND("KI",'Základní údaje a obsah spisu'!$B$1)),B854,IF(ISNUMBER(FIND("PS",'Základní údaje a obsah spisu'!$B$1)),C854,IF(ISNUMBER(FIND("SU",'Základní údaje a obsah spisu'!$B$1)),D854,IF(ISNUMBER(FIND("SM",'Základní údaje a obsah spisu'!$B$1)),E854,IF(ISNUMBER(FIND("ZP",'Základní údaje a obsah spisu'!$B$1)),F854,IF(ISNUMBER(FIND("ST",'Základní údaje a obsah spisu'!$B$1)),#REF!,IF(ISNUMBER(FIND("RI",'Základní údaje a obsah spisu'!$B$1)),H854,I854)))))))</f>
        <v>0</v>
      </c>
    </row>
    <row r="855" spans="1:1" x14ac:dyDescent="0.25">
      <c r="A855">
        <f>IF(ISNUMBER(FIND("KI",'Základní údaje a obsah spisu'!$B$1)),B855,IF(ISNUMBER(FIND("PS",'Základní údaje a obsah spisu'!$B$1)),C855,IF(ISNUMBER(FIND("SU",'Základní údaje a obsah spisu'!$B$1)),D855,IF(ISNUMBER(FIND("SM",'Základní údaje a obsah spisu'!$B$1)),E855,IF(ISNUMBER(FIND("ZP",'Základní údaje a obsah spisu'!$B$1)),F855,IF(ISNUMBER(FIND("ST",'Základní údaje a obsah spisu'!$B$1)),#REF!,IF(ISNUMBER(FIND("RI",'Základní údaje a obsah spisu'!$B$1)),H855,I855)))))))</f>
        <v>0</v>
      </c>
    </row>
    <row r="856" spans="1:1" x14ac:dyDescent="0.25">
      <c r="A856">
        <f>IF(ISNUMBER(FIND("KI",'Základní údaje a obsah spisu'!$B$1)),B856,IF(ISNUMBER(FIND("PS",'Základní údaje a obsah spisu'!$B$1)),C856,IF(ISNUMBER(FIND("SU",'Základní údaje a obsah spisu'!$B$1)),D856,IF(ISNUMBER(FIND("SM",'Základní údaje a obsah spisu'!$B$1)),E856,IF(ISNUMBER(FIND("ZP",'Základní údaje a obsah spisu'!$B$1)),F856,IF(ISNUMBER(FIND("ST",'Základní údaje a obsah spisu'!$B$1)),#REF!,IF(ISNUMBER(FIND("RI",'Základní údaje a obsah spisu'!$B$1)),H856,I856)))))))</f>
        <v>0</v>
      </c>
    </row>
    <row r="857" spans="1:1" x14ac:dyDescent="0.25">
      <c r="A857">
        <f>IF(ISNUMBER(FIND("KI",'Základní údaje a obsah spisu'!$B$1)),B857,IF(ISNUMBER(FIND("PS",'Základní údaje a obsah spisu'!$B$1)),C857,IF(ISNUMBER(FIND("SU",'Základní údaje a obsah spisu'!$B$1)),D857,IF(ISNUMBER(FIND("SM",'Základní údaje a obsah spisu'!$B$1)),E857,IF(ISNUMBER(FIND("ZP",'Základní údaje a obsah spisu'!$B$1)),F857,IF(ISNUMBER(FIND("ST",'Základní údaje a obsah spisu'!$B$1)),#REF!,IF(ISNUMBER(FIND("RI",'Základní údaje a obsah spisu'!$B$1)),H857,I857)))))))</f>
        <v>0</v>
      </c>
    </row>
    <row r="858" spans="1:1" x14ac:dyDescent="0.25">
      <c r="A858">
        <f>IF(ISNUMBER(FIND("KI",'Základní údaje a obsah spisu'!$B$1)),B858,IF(ISNUMBER(FIND("PS",'Základní údaje a obsah spisu'!$B$1)),C858,IF(ISNUMBER(FIND("SU",'Základní údaje a obsah spisu'!$B$1)),D858,IF(ISNUMBER(FIND("SM",'Základní údaje a obsah spisu'!$B$1)),E858,IF(ISNUMBER(FIND("ZP",'Základní údaje a obsah spisu'!$B$1)),F858,IF(ISNUMBER(FIND("ST",'Základní údaje a obsah spisu'!$B$1)),#REF!,IF(ISNUMBER(FIND("RI",'Základní údaje a obsah spisu'!$B$1)),H858,I858)))))))</f>
        <v>0</v>
      </c>
    </row>
    <row r="859" spans="1:1" x14ac:dyDescent="0.25">
      <c r="A859">
        <f>IF(ISNUMBER(FIND("KI",'Základní údaje a obsah spisu'!$B$1)),B859,IF(ISNUMBER(FIND("PS",'Základní údaje a obsah spisu'!$B$1)),C859,IF(ISNUMBER(FIND("SU",'Základní údaje a obsah spisu'!$B$1)),D859,IF(ISNUMBER(FIND("SM",'Základní údaje a obsah spisu'!$B$1)),E859,IF(ISNUMBER(FIND("ZP",'Základní údaje a obsah spisu'!$B$1)),F859,IF(ISNUMBER(FIND("ST",'Základní údaje a obsah spisu'!$B$1)),#REF!,IF(ISNUMBER(FIND("RI",'Základní údaje a obsah spisu'!$B$1)),H859,I859)))))))</f>
        <v>0</v>
      </c>
    </row>
    <row r="860" spans="1:1" x14ac:dyDescent="0.25">
      <c r="A860">
        <f>IF(ISNUMBER(FIND("KI",'Základní údaje a obsah spisu'!$B$1)),B860,IF(ISNUMBER(FIND("PS",'Základní údaje a obsah spisu'!$B$1)),C860,IF(ISNUMBER(FIND("SU",'Základní údaje a obsah spisu'!$B$1)),D860,IF(ISNUMBER(FIND("SM",'Základní údaje a obsah spisu'!$B$1)),E860,IF(ISNUMBER(FIND("ZP",'Základní údaje a obsah spisu'!$B$1)),F860,IF(ISNUMBER(FIND("ST",'Základní údaje a obsah spisu'!$B$1)),#REF!,IF(ISNUMBER(FIND("RI",'Základní údaje a obsah spisu'!$B$1)),H860,I860)))))))</f>
        <v>0</v>
      </c>
    </row>
    <row r="861" spans="1:1" x14ac:dyDescent="0.25">
      <c r="A861">
        <f>IF(ISNUMBER(FIND("KI",'Základní údaje a obsah spisu'!$B$1)),B861,IF(ISNUMBER(FIND("PS",'Základní údaje a obsah spisu'!$B$1)),C861,IF(ISNUMBER(FIND("SU",'Základní údaje a obsah spisu'!$B$1)),D861,IF(ISNUMBER(FIND("SM",'Základní údaje a obsah spisu'!$B$1)),E861,IF(ISNUMBER(FIND("ZP",'Základní údaje a obsah spisu'!$B$1)),F861,IF(ISNUMBER(FIND("ST",'Základní údaje a obsah spisu'!$B$1)),#REF!,IF(ISNUMBER(FIND("RI",'Základní údaje a obsah spisu'!$B$1)),H861,I861)))))))</f>
        <v>0</v>
      </c>
    </row>
    <row r="862" spans="1:1" x14ac:dyDescent="0.25">
      <c r="A862">
        <f>IF(ISNUMBER(FIND("KI",'Základní údaje a obsah spisu'!$B$1)),B862,IF(ISNUMBER(FIND("PS",'Základní údaje a obsah spisu'!$B$1)),C862,IF(ISNUMBER(FIND("SU",'Základní údaje a obsah spisu'!$B$1)),D862,IF(ISNUMBER(FIND("SM",'Základní údaje a obsah spisu'!$B$1)),E862,IF(ISNUMBER(FIND("ZP",'Základní údaje a obsah spisu'!$B$1)),F862,IF(ISNUMBER(FIND("ST",'Základní údaje a obsah spisu'!$B$1)),#REF!,IF(ISNUMBER(FIND("RI",'Základní údaje a obsah spisu'!$B$1)),H862,I862)))))))</f>
        <v>0</v>
      </c>
    </row>
    <row r="863" spans="1:1" x14ac:dyDescent="0.25">
      <c r="A863">
        <f>IF(ISNUMBER(FIND("KI",'Základní údaje a obsah spisu'!$B$1)),B863,IF(ISNUMBER(FIND("PS",'Základní údaje a obsah spisu'!$B$1)),C863,IF(ISNUMBER(FIND("SU",'Základní údaje a obsah spisu'!$B$1)),D863,IF(ISNUMBER(FIND("SM",'Základní údaje a obsah spisu'!$B$1)),E863,IF(ISNUMBER(FIND("ZP",'Základní údaje a obsah spisu'!$B$1)),F863,IF(ISNUMBER(FIND("ST",'Základní údaje a obsah spisu'!$B$1)),#REF!,IF(ISNUMBER(FIND("RI",'Základní údaje a obsah spisu'!$B$1)),H863,I863)))))))</f>
        <v>0</v>
      </c>
    </row>
    <row r="864" spans="1:1" x14ac:dyDescent="0.25">
      <c r="A864">
        <f>IF(ISNUMBER(FIND("KI",'Základní údaje a obsah spisu'!$B$1)),B864,IF(ISNUMBER(FIND("PS",'Základní údaje a obsah spisu'!$B$1)),C864,IF(ISNUMBER(FIND("SU",'Základní údaje a obsah spisu'!$B$1)),D864,IF(ISNUMBER(FIND("SM",'Základní údaje a obsah spisu'!$B$1)),E864,IF(ISNUMBER(FIND("ZP",'Základní údaje a obsah spisu'!$B$1)),F864,IF(ISNUMBER(FIND("ST",'Základní údaje a obsah spisu'!$B$1)),#REF!,IF(ISNUMBER(FIND("RI",'Základní údaje a obsah spisu'!$B$1)),H864,I864)))))))</f>
        <v>0</v>
      </c>
    </row>
    <row r="865" spans="1:1" x14ac:dyDescent="0.25">
      <c r="A865">
        <f>IF(ISNUMBER(FIND("KI",'Základní údaje a obsah spisu'!$B$1)),B865,IF(ISNUMBER(FIND("PS",'Základní údaje a obsah spisu'!$B$1)),C865,IF(ISNUMBER(FIND("SU",'Základní údaje a obsah spisu'!$B$1)),D865,IF(ISNUMBER(FIND("SM",'Základní údaje a obsah spisu'!$B$1)),E865,IF(ISNUMBER(FIND("ZP",'Základní údaje a obsah spisu'!$B$1)),F865,IF(ISNUMBER(FIND("ST",'Základní údaje a obsah spisu'!$B$1)),#REF!,IF(ISNUMBER(FIND("RI",'Základní údaje a obsah spisu'!$B$1)),H865,I865)))))))</f>
        <v>0</v>
      </c>
    </row>
    <row r="866" spans="1:1" x14ac:dyDescent="0.25">
      <c r="A866">
        <f>IF(ISNUMBER(FIND("KI",'Základní údaje a obsah spisu'!$B$1)),B866,IF(ISNUMBER(FIND("PS",'Základní údaje a obsah spisu'!$B$1)),C866,IF(ISNUMBER(FIND("SU",'Základní údaje a obsah spisu'!$B$1)),D866,IF(ISNUMBER(FIND("SM",'Základní údaje a obsah spisu'!$B$1)),E866,IF(ISNUMBER(FIND("ZP",'Základní údaje a obsah spisu'!$B$1)),F866,IF(ISNUMBER(FIND("ST",'Základní údaje a obsah spisu'!$B$1)),#REF!,IF(ISNUMBER(FIND("RI",'Základní údaje a obsah spisu'!$B$1)),H866,I866)))))))</f>
        <v>0</v>
      </c>
    </row>
    <row r="867" spans="1:1" x14ac:dyDescent="0.25">
      <c r="A867">
        <f>IF(ISNUMBER(FIND("KI",'Základní údaje a obsah spisu'!$B$1)),B867,IF(ISNUMBER(FIND("PS",'Základní údaje a obsah spisu'!$B$1)),C867,IF(ISNUMBER(FIND("SU",'Základní údaje a obsah spisu'!$B$1)),D867,IF(ISNUMBER(FIND("SM",'Základní údaje a obsah spisu'!$B$1)),E867,IF(ISNUMBER(FIND("ZP",'Základní údaje a obsah spisu'!$B$1)),F867,IF(ISNUMBER(FIND("ST",'Základní údaje a obsah spisu'!$B$1)),#REF!,IF(ISNUMBER(FIND("RI",'Základní údaje a obsah spisu'!$B$1)),H867,I867)))))))</f>
        <v>0</v>
      </c>
    </row>
    <row r="868" spans="1:1" x14ac:dyDescent="0.25">
      <c r="A868">
        <f>IF(ISNUMBER(FIND("KI",'Základní údaje a obsah spisu'!$B$1)),B868,IF(ISNUMBER(FIND("PS",'Základní údaje a obsah spisu'!$B$1)),C868,IF(ISNUMBER(FIND("SU",'Základní údaje a obsah spisu'!$B$1)),D868,IF(ISNUMBER(FIND("SM",'Základní údaje a obsah spisu'!$B$1)),E868,IF(ISNUMBER(FIND("ZP",'Základní údaje a obsah spisu'!$B$1)),F868,IF(ISNUMBER(FIND("ST",'Základní údaje a obsah spisu'!$B$1)),#REF!,IF(ISNUMBER(FIND("RI",'Základní údaje a obsah spisu'!$B$1)),H868,I868)))))))</f>
        <v>0</v>
      </c>
    </row>
    <row r="869" spans="1:1" x14ac:dyDescent="0.25">
      <c r="A869">
        <f>IF(ISNUMBER(FIND("KI",'Základní údaje a obsah spisu'!$B$1)),B869,IF(ISNUMBER(FIND("PS",'Základní údaje a obsah spisu'!$B$1)),C869,IF(ISNUMBER(FIND("SU",'Základní údaje a obsah spisu'!$B$1)),D869,IF(ISNUMBER(FIND("SM",'Základní údaje a obsah spisu'!$B$1)),E869,IF(ISNUMBER(FIND("ZP",'Základní údaje a obsah spisu'!$B$1)),F869,IF(ISNUMBER(FIND("ST",'Základní údaje a obsah spisu'!$B$1)),#REF!,IF(ISNUMBER(FIND("RI",'Základní údaje a obsah spisu'!$B$1)),H869,I869)))))))</f>
        <v>0</v>
      </c>
    </row>
    <row r="870" spans="1:1" x14ac:dyDescent="0.25">
      <c r="A870">
        <f>IF(ISNUMBER(FIND("KI",'Základní údaje a obsah spisu'!$B$1)),B870,IF(ISNUMBER(FIND("PS",'Základní údaje a obsah spisu'!$B$1)),C870,IF(ISNUMBER(FIND("SU",'Základní údaje a obsah spisu'!$B$1)),D870,IF(ISNUMBER(FIND("SM",'Základní údaje a obsah spisu'!$B$1)),E870,IF(ISNUMBER(FIND("ZP",'Základní údaje a obsah spisu'!$B$1)),F870,IF(ISNUMBER(FIND("ST",'Základní údaje a obsah spisu'!$B$1)),#REF!,IF(ISNUMBER(FIND("RI",'Základní údaje a obsah spisu'!$B$1)),H870,I870)))))))</f>
        <v>0</v>
      </c>
    </row>
    <row r="871" spans="1:1" x14ac:dyDescent="0.25">
      <c r="A871">
        <f>IF(ISNUMBER(FIND("KI",'Základní údaje a obsah spisu'!$B$1)),B871,IF(ISNUMBER(FIND("PS",'Základní údaje a obsah spisu'!$B$1)),C871,IF(ISNUMBER(FIND("SU",'Základní údaje a obsah spisu'!$B$1)),D871,IF(ISNUMBER(FIND("SM",'Základní údaje a obsah spisu'!$B$1)),E871,IF(ISNUMBER(FIND("ZP",'Základní údaje a obsah spisu'!$B$1)),F871,IF(ISNUMBER(FIND("ST",'Základní údaje a obsah spisu'!$B$1)),#REF!,IF(ISNUMBER(FIND("RI",'Základní údaje a obsah spisu'!$B$1)),H871,I871)))))))</f>
        <v>0</v>
      </c>
    </row>
    <row r="872" spans="1:1" x14ac:dyDescent="0.25">
      <c r="A872">
        <f>IF(ISNUMBER(FIND("KI",'Základní údaje a obsah spisu'!$B$1)),B872,IF(ISNUMBER(FIND("PS",'Základní údaje a obsah spisu'!$B$1)),C872,IF(ISNUMBER(FIND("SU",'Základní údaje a obsah spisu'!$B$1)),D872,IF(ISNUMBER(FIND("SM",'Základní údaje a obsah spisu'!$B$1)),E872,IF(ISNUMBER(FIND("ZP",'Základní údaje a obsah spisu'!$B$1)),F872,IF(ISNUMBER(FIND("ST",'Základní údaje a obsah spisu'!$B$1)),#REF!,IF(ISNUMBER(FIND("RI",'Základní údaje a obsah spisu'!$B$1)),H872,I872)))))))</f>
        <v>0</v>
      </c>
    </row>
    <row r="873" spans="1:1" x14ac:dyDescent="0.25">
      <c r="A873">
        <f>IF(ISNUMBER(FIND("KI",'Základní údaje a obsah spisu'!$B$1)),B873,IF(ISNUMBER(FIND("PS",'Základní údaje a obsah spisu'!$B$1)),C873,IF(ISNUMBER(FIND("SU",'Základní údaje a obsah spisu'!$B$1)),D873,IF(ISNUMBER(FIND("SM",'Základní údaje a obsah spisu'!$B$1)),E873,IF(ISNUMBER(FIND("ZP",'Základní údaje a obsah spisu'!$B$1)),F873,IF(ISNUMBER(FIND("ST",'Základní údaje a obsah spisu'!$B$1)),#REF!,IF(ISNUMBER(FIND("RI",'Základní údaje a obsah spisu'!$B$1)),H873,I873)))))))</f>
        <v>0</v>
      </c>
    </row>
    <row r="874" spans="1:1" x14ac:dyDescent="0.25">
      <c r="A874">
        <f>IF(ISNUMBER(FIND("KI",'Základní údaje a obsah spisu'!$B$1)),B874,IF(ISNUMBER(FIND("PS",'Základní údaje a obsah spisu'!$B$1)),C874,IF(ISNUMBER(FIND("SU",'Základní údaje a obsah spisu'!$B$1)),D874,IF(ISNUMBER(FIND("SM",'Základní údaje a obsah spisu'!$B$1)),E874,IF(ISNUMBER(FIND("ZP",'Základní údaje a obsah spisu'!$B$1)),F874,IF(ISNUMBER(FIND("ST",'Základní údaje a obsah spisu'!$B$1)),#REF!,IF(ISNUMBER(FIND("RI",'Základní údaje a obsah spisu'!$B$1)),H874,I874)))))))</f>
        <v>0</v>
      </c>
    </row>
    <row r="875" spans="1:1" x14ac:dyDescent="0.25">
      <c r="A875">
        <f>IF(ISNUMBER(FIND("KI",'Základní údaje a obsah spisu'!$B$1)),B875,IF(ISNUMBER(FIND("PS",'Základní údaje a obsah spisu'!$B$1)),C875,IF(ISNUMBER(FIND("SU",'Základní údaje a obsah spisu'!$B$1)),D875,IF(ISNUMBER(FIND("SM",'Základní údaje a obsah spisu'!$B$1)),E875,IF(ISNUMBER(FIND("ZP",'Základní údaje a obsah spisu'!$B$1)),F875,IF(ISNUMBER(FIND("ST",'Základní údaje a obsah spisu'!$B$1)),#REF!,IF(ISNUMBER(FIND("RI",'Základní údaje a obsah spisu'!$B$1)),H875,I875)))))))</f>
        <v>0</v>
      </c>
    </row>
    <row r="876" spans="1:1" x14ac:dyDescent="0.25">
      <c r="A876">
        <f>IF(ISNUMBER(FIND("KI",'Základní údaje a obsah spisu'!$B$1)),B876,IF(ISNUMBER(FIND("PS",'Základní údaje a obsah spisu'!$B$1)),C876,IF(ISNUMBER(FIND("SU",'Základní údaje a obsah spisu'!$B$1)),D876,IF(ISNUMBER(FIND("SM",'Základní údaje a obsah spisu'!$B$1)),E876,IF(ISNUMBER(FIND("ZP",'Základní údaje a obsah spisu'!$B$1)),F876,IF(ISNUMBER(FIND("ST",'Základní údaje a obsah spisu'!$B$1)),#REF!,IF(ISNUMBER(FIND("RI",'Základní údaje a obsah spisu'!$B$1)),H876,I876)))))))</f>
        <v>0</v>
      </c>
    </row>
    <row r="877" spans="1:1" x14ac:dyDescent="0.25">
      <c r="A877">
        <f>IF(ISNUMBER(FIND("KI",'Základní údaje a obsah spisu'!$B$1)),B877,IF(ISNUMBER(FIND("PS",'Základní údaje a obsah spisu'!$B$1)),C877,IF(ISNUMBER(FIND("SU",'Základní údaje a obsah spisu'!$B$1)),D877,IF(ISNUMBER(FIND("SM",'Základní údaje a obsah spisu'!$B$1)),E877,IF(ISNUMBER(FIND("ZP",'Základní údaje a obsah spisu'!$B$1)),F877,IF(ISNUMBER(FIND("ST",'Základní údaje a obsah spisu'!$B$1)),#REF!,IF(ISNUMBER(FIND("RI",'Základní údaje a obsah spisu'!$B$1)),H877,I877)))))))</f>
        <v>0</v>
      </c>
    </row>
    <row r="878" spans="1:1" x14ac:dyDescent="0.25">
      <c r="A878">
        <f>IF(ISNUMBER(FIND("KI",'Základní údaje a obsah spisu'!$B$1)),B878,IF(ISNUMBER(FIND("PS",'Základní údaje a obsah spisu'!$B$1)),C878,IF(ISNUMBER(FIND("SU",'Základní údaje a obsah spisu'!$B$1)),D878,IF(ISNUMBER(FIND("SM",'Základní údaje a obsah spisu'!$B$1)),E878,IF(ISNUMBER(FIND("ZP",'Základní údaje a obsah spisu'!$B$1)),F878,IF(ISNUMBER(FIND("ST",'Základní údaje a obsah spisu'!$B$1)),#REF!,IF(ISNUMBER(FIND("RI",'Základní údaje a obsah spisu'!$B$1)),H878,I878)))))))</f>
        <v>0</v>
      </c>
    </row>
    <row r="879" spans="1:1" x14ac:dyDescent="0.25">
      <c r="A879">
        <f>IF(ISNUMBER(FIND("KI",'Základní údaje a obsah spisu'!$B$1)),B879,IF(ISNUMBER(FIND("PS",'Základní údaje a obsah spisu'!$B$1)),C879,IF(ISNUMBER(FIND("SU",'Základní údaje a obsah spisu'!$B$1)),D879,IF(ISNUMBER(FIND("SM",'Základní údaje a obsah spisu'!$B$1)),E879,IF(ISNUMBER(FIND("ZP",'Základní údaje a obsah spisu'!$B$1)),F879,IF(ISNUMBER(FIND("ST",'Základní údaje a obsah spisu'!$B$1)),#REF!,IF(ISNUMBER(FIND("RI",'Základní údaje a obsah spisu'!$B$1)),H879,I879)))))))</f>
        <v>0</v>
      </c>
    </row>
    <row r="880" spans="1:1" x14ac:dyDescent="0.25">
      <c r="A880">
        <f>IF(ISNUMBER(FIND("KI",'Základní údaje a obsah spisu'!$B$1)),B880,IF(ISNUMBER(FIND("PS",'Základní údaje a obsah spisu'!$B$1)),C880,IF(ISNUMBER(FIND("SU",'Základní údaje a obsah spisu'!$B$1)),D880,IF(ISNUMBER(FIND("SM",'Základní údaje a obsah spisu'!$B$1)),E880,IF(ISNUMBER(FIND("ZP",'Základní údaje a obsah spisu'!$B$1)),F880,IF(ISNUMBER(FIND("ST",'Základní údaje a obsah spisu'!$B$1)),#REF!,IF(ISNUMBER(FIND("RI",'Základní údaje a obsah spisu'!$B$1)),H880,I880)))))))</f>
        <v>0</v>
      </c>
    </row>
    <row r="881" spans="1:1" x14ac:dyDescent="0.25">
      <c r="A881">
        <f>IF(ISNUMBER(FIND("KI",'Základní údaje a obsah spisu'!$B$1)),B881,IF(ISNUMBER(FIND("PS",'Základní údaje a obsah spisu'!$B$1)),C881,IF(ISNUMBER(FIND("SU",'Základní údaje a obsah spisu'!$B$1)),D881,IF(ISNUMBER(FIND("SM",'Základní údaje a obsah spisu'!$B$1)),E881,IF(ISNUMBER(FIND("ZP",'Základní údaje a obsah spisu'!$B$1)),F881,IF(ISNUMBER(FIND("ST",'Základní údaje a obsah spisu'!$B$1)),#REF!,IF(ISNUMBER(FIND("RI",'Základní údaje a obsah spisu'!$B$1)),H881,I881)))))))</f>
        <v>0</v>
      </c>
    </row>
    <row r="882" spans="1:1" x14ac:dyDescent="0.25">
      <c r="A882">
        <f>IF(ISNUMBER(FIND("KI",'Základní údaje a obsah spisu'!$B$1)),B882,IF(ISNUMBER(FIND("PS",'Základní údaje a obsah spisu'!$B$1)),C882,IF(ISNUMBER(FIND("SU",'Základní údaje a obsah spisu'!$B$1)),D882,IF(ISNUMBER(FIND("SM",'Základní údaje a obsah spisu'!$B$1)),E882,IF(ISNUMBER(FIND("ZP",'Základní údaje a obsah spisu'!$B$1)),F882,IF(ISNUMBER(FIND("ST",'Základní údaje a obsah spisu'!$B$1)),#REF!,IF(ISNUMBER(FIND("RI",'Základní údaje a obsah spisu'!$B$1)),H882,I882)))))))</f>
        <v>0</v>
      </c>
    </row>
    <row r="883" spans="1:1" x14ac:dyDescent="0.25">
      <c r="A883">
        <f>IF(ISNUMBER(FIND("KI",'Základní údaje a obsah spisu'!$B$1)),B883,IF(ISNUMBER(FIND("PS",'Základní údaje a obsah spisu'!$B$1)),C883,IF(ISNUMBER(FIND("SU",'Základní údaje a obsah spisu'!$B$1)),D883,IF(ISNUMBER(FIND("SM",'Základní údaje a obsah spisu'!$B$1)),E883,IF(ISNUMBER(FIND("ZP",'Základní údaje a obsah spisu'!$B$1)),F883,IF(ISNUMBER(FIND("ST",'Základní údaje a obsah spisu'!$B$1)),#REF!,IF(ISNUMBER(FIND("RI",'Základní údaje a obsah spisu'!$B$1)),H883,I883)))))))</f>
        <v>0</v>
      </c>
    </row>
    <row r="884" spans="1:1" x14ac:dyDescent="0.25">
      <c r="A884">
        <f>IF(ISNUMBER(FIND("KI",'Základní údaje a obsah spisu'!$B$1)),B884,IF(ISNUMBER(FIND("PS",'Základní údaje a obsah spisu'!$B$1)),C884,IF(ISNUMBER(FIND("SU",'Základní údaje a obsah spisu'!$B$1)),D884,IF(ISNUMBER(FIND("SM",'Základní údaje a obsah spisu'!$B$1)),E884,IF(ISNUMBER(FIND("ZP",'Základní údaje a obsah spisu'!$B$1)),F884,IF(ISNUMBER(FIND("ST",'Základní údaje a obsah spisu'!$B$1)),#REF!,IF(ISNUMBER(FIND("RI",'Základní údaje a obsah spisu'!$B$1)),H884,I884)))))))</f>
        <v>0</v>
      </c>
    </row>
    <row r="885" spans="1:1" x14ac:dyDescent="0.25">
      <c r="A885">
        <f>IF(ISNUMBER(FIND("KI",'Základní údaje a obsah spisu'!$B$1)),B885,IF(ISNUMBER(FIND("PS",'Základní údaje a obsah spisu'!$B$1)),C885,IF(ISNUMBER(FIND("SU",'Základní údaje a obsah spisu'!$B$1)),D885,IF(ISNUMBER(FIND("SM",'Základní údaje a obsah spisu'!$B$1)),E885,IF(ISNUMBER(FIND("ZP",'Základní údaje a obsah spisu'!$B$1)),F885,IF(ISNUMBER(FIND("ST",'Základní údaje a obsah spisu'!$B$1)),#REF!,IF(ISNUMBER(FIND("RI",'Základní údaje a obsah spisu'!$B$1)),H885,I885)))))))</f>
        <v>0</v>
      </c>
    </row>
    <row r="886" spans="1:1" x14ac:dyDescent="0.25">
      <c r="A886">
        <f>IF(ISNUMBER(FIND("KI",'Základní údaje a obsah spisu'!$B$1)),B886,IF(ISNUMBER(FIND("PS",'Základní údaje a obsah spisu'!$B$1)),C886,IF(ISNUMBER(FIND("SU",'Základní údaje a obsah spisu'!$B$1)),D886,IF(ISNUMBER(FIND("SM",'Základní údaje a obsah spisu'!$B$1)),E886,IF(ISNUMBER(FIND("ZP",'Základní údaje a obsah spisu'!$B$1)),F886,IF(ISNUMBER(FIND("ST",'Základní údaje a obsah spisu'!$B$1)),#REF!,IF(ISNUMBER(FIND("RI",'Základní údaje a obsah spisu'!$B$1)),H886,I886)))))))</f>
        <v>0</v>
      </c>
    </row>
    <row r="887" spans="1:1" x14ac:dyDescent="0.25">
      <c r="A887">
        <f>IF(ISNUMBER(FIND("KI",'Základní údaje a obsah spisu'!$B$1)),B887,IF(ISNUMBER(FIND("PS",'Základní údaje a obsah spisu'!$B$1)),C887,IF(ISNUMBER(FIND("SU",'Základní údaje a obsah spisu'!$B$1)),D887,IF(ISNUMBER(FIND("SM",'Základní údaje a obsah spisu'!$B$1)),E887,IF(ISNUMBER(FIND("ZP",'Základní údaje a obsah spisu'!$B$1)),F887,IF(ISNUMBER(FIND("ST",'Základní údaje a obsah spisu'!$B$1)),#REF!,IF(ISNUMBER(FIND("RI",'Základní údaje a obsah spisu'!$B$1)),H887,I887)))))))</f>
        <v>0</v>
      </c>
    </row>
    <row r="888" spans="1:1" x14ac:dyDescent="0.25">
      <c r="A888">
        <f>IF(ISNUMBER(FIND("KI",'Základní údaje a obsah spisu'!$B$1)),B888,IF(ISNUMBER(FIND("PS",'Základní údaje a obsah spisu'!$B$1)),C888,IF(ISNUMBER(FIND("SU",'Základní údaje a obsah spisu'!$B$1)),D888,IF(ISNUMBER(FIND("SM",'Základní údaje a obsah spisu'!$B$1)),E888,IF(ISNUMBER(FIND("ZP",'Základní údaje a obsah spisu'!$B$1)),F888,IF(ISNUMBER(FIND("ST",'Základní údaje a obsah spisu'!$B$1)),#REF!,IF(ISNUMBER(FIND("RI",'Základní údaje a obsah spisu'!$B$1)),H888,I888)))))))</f>
        <v>0</v>
      </c>
    </row>
    <row r="889" spans="1:1" x14ac:dyDescent="0.25">
      <c r="A889">
        <f>IF(ISNUMBER(FIND("KI",'Základní údaje a obsah spisu'!$B$1)),B889,IF(ISNUMBER(FIND("PS",'Základní údaje a obsah spisu'!$B$1)),C889,IF(ISNUMBER(FIND("SU",'Základní údaje a obsah spisu'!$B$1)),D889,IF(ISNUMBER(FIND("SM",'Základní údaje a obsah spisu'!$B$1)),E889,IF(ISNUMBER(FIND("ZP",'Základní údaje a obsah spisu'!$B$1)),F889,IF(ISNUMBER(FIND("ST",'Základní údaje a obsah spisu'!$B$1)),#REF!,IF(ISNUMBER(FIND("RI",'Základní údaje a obsah spisu'!$B$1)),H889,I889)))))))</f>
        <v>0</v>
      </c>
    </row>
    <row r="890" spans="1:1" x14ac:dyDescent="0.25">
      <c r="A890">
        <f>IF(ISNUMBER(FIND("KI",'Základní údaje a obsah spisu'!$B$1)),B890,IF(ISNUMBER(FIND("PS",'Základní údaje a obsah spisu'!$B$1)),C890,IF(ISNUMBER(FIND("SU",'Základní údaje a obsah spisu'!$B$1)),D890,IF(ISNUMBER(FIND("SM",'Základní údaje a obsah spisu'!$B$1)),E890,IF(ISNUMBER(FIND("ZP",'Základní údaje a obsah spisu'!$B$1)),F890,IF(ISNUMBER(FIND("ST",'Základní údaje a obsah spisu'!$B$1)),#REF!,IF(ISNUMBER(FIND("RI",'Základní údaje a obsah spisu'!$B$1)),H890,I890)))))))</f>
        <v>0</v>
      </c>
    </row>
    <row r="891" spans="1:1" x14ac:dyDescent="0.25">
      <c r="A891">
        <f>IF(ISNUMBER(FIND("KI",'Základní údaje a obsah spisu'!$B$1)),B891,IF(ISNUMBER(FIND("PS",'Základní údaje a obsah spisu'!$B$1)),C891,IF(ISNUMBER(FIND("SU",'Základní údaje a obsah spisu'!$B$1)),D891,IF(ISNUMBER(FIND("SM",'Základní údaje a obsah spisu'!$B$1)),E891,IF(ISNUMBER(FIND("ZP",'Základní údaje a obsah spisu'!$B$1)),F891,IF(ISNUMBER(FIND("ST",'Základní údaje a obsah spisu'!$B$1)),#REF!,IF(ISNUMBER(FIND("RI",'Základní údaje a obsah spisu'!$B$1)),H891,I891)))))))</f>
        <v>0</v>
      </c>
    </row>
    <row r="892" spans="1:1" x14ac:dyDescent="0.25">
      <c r="A892">
        <f>IF(ISNUMBER(FIND("KI",'Základní údaje a obsah spisu'!$B$1)),B892,IF(ISNUMBER(FIND("PS",'Základní údaje a obsah spisu'!$B$1)),C892,IF(ISNUMBER(FIND("SU",'Základní údaje a obsah spisu'!$B$1)),D892,IF(ISNUMBER(FIND("SM",'Základní údaje a obsah spisu'!$B$1)),E892,IF(ISNUMBER(FIND("ZP",'Základní údaje a obsah spisu'!$B$1)),F892,IF(ISNUMBER(FIND("ST",'Základní údaje a obsah spisu'!$B$1)),#REF!,IF(ISNUMBER(FIND("RI",'Základní údaje a obsah spisu'!$B$1)),H892,I892)))))))</f>
        <v>0</v>
      </c>
    </row>
    <row r="893" spans="1:1" x14ac:dyDescent="0.25">
      <c r="A893">
        <f>IF(ISNUMBER(FIND("KI",'Základní údaje a obsah spisu'!$B$1)),B893,IF(ISNUMBER(FIND("PS",'Základní údaje a obsah spisu'!$B$1)),C893,IF(ISNUMBER(FIND("SU",'Základní údaje a obsah spisu'!$B$1)),D893,IF(ISNUMBER(FIND("SM",'Základní údaje a obsah spisu'!$B$1)),E893,IF(ISNUMBER(FIND("ZP",'Základní údaje a obsah spisu'!$B$1)),F893,IF(ISNUMBER(FIND("ST",'Základní údaje a obsah spisu'!$B$1)),#REF!,IF(ISNUMBER(FIND("RI",'Základní údaje a obsah spisu'!$B$1)),H893,I893)))))))</f>
        <v>0</v>
      </c>
    </row>
    <row r="894" spans="1:1" x14ac:dyDescent="0.25">
      <c r="A894">
        <f>IF(ISNUMBER(FIND("KI",'Základní údaje a obsah spisu'!$B$1)),B894,IF(ISNUMBER(FIND("PS",'Základní údaje a obsah spisu'!$B$1)),C894,IF(ISNUMBER(FIND("SU",'Základní údaje a obsah spisu'!$B$1)),D894,IF(ISNUMBER(FIND("SM",'Základní údaje a obsah spisu'!$B$1)),E894,IF(ISNUMBER(FIND("ZP",'Základní údaje a obsah spisu'!$B$1)),F894,IF(ISNUMBER(FIND("ST",'Základní údaje a obsah spisu'!$B$1)),#REF!,IF(ISNUMBER(FIND("RI",'Základní údaje a obsah spisu'!$B$1)),H894,I894)))))))</f>
        <v>0</v>
      </c>
    </row>
    <row r="895" spans="1:1" x14ac:dyDescent="0.25">
      <c r="A895">
        <f>IF(ISNUMBER(FIND("KI",'Základní údaje a obsah spisu'!$B$1)),B895,IF(ISNUMBER(FIND("PS",'Základní údaje a obsah spisu'!$B$1)),C895,IF(ISNUMBER(FIND("SU",'Základní údaje a obsah spisu'!$B$1)),D895,IF(ISNUMBER(FIND("SM",'Základní údaje a obsah spisu'!$B$1)),E895,IF(ISNUMBER(FIND("ZP",'Základní údaje a obsah spisu'!$B$1)),F895,IF(ISNUMBER(FIND("ST",'Základní údaje a obsah spisu'!$B$1)),#REF!,IF(ISNUMBER(FIND("RI",'Základní údaje a obsah spisu'!$B$1)),H895,I895)))))))</f>
        <v>0</v>
      </c>
    </row>
    <row r="896" spans="1:1" x14ac:dyDescent="0.25">
      <c r="A896">
        <f>IF(ISNUMBER(FIND("KI",'Základní údaje a obsah spisu'!$B$1)),B896,IF(ISNUMBER(FIND("PS",'Základní údaje a obsah spisu'!$B$1)),C896,IF(ISNUMBER(FIND("SU",'Základní údaje a obsah spisu'!$B$1)),D896,IF(ISNUMBER(FIND("SM",'Základní údaje a obsah spisu'!$B$1)),E896,IF(ISNUMBER(FIND("ZP",'Základní údaje a obsah spisu'!$B$1)),F896,IF(ISNUMBER(FIND("ST",'Základní údaje a obsah spisu'!$B$1)),#REF!,IF(ISNUMBER(FIND("RI",'Základní údaje a obsah spisu'!$B$1)),H896,I896)))))))</f>
        <v>0</v>
      </c>
    </row>
    <row r="897" spans="1:1" x14ac:dyDescent="0.25">
      <c r="A897">
        <f>IF(ISNUMBER(FIND("KI",'Základní údaje a obsah spisu'!$B$1)),B897,IF(ISNUMBER(FIND("PS",'Základní údaje a obsah spisu'!$B$1)),C897,IF(ISNUMBER(FIND("SU",'Základní údaje a obsah spisu'!$B$1)),D897,IF(ISNUMBER(FIND("SM",'Základní údaje a obsah spisu'!$B$1)),E897,IF(ISNUMBER(FIND("ZP",'Základní údaje a obsah spisu'!$B$1)),F897,IF(ISNUMBER(FIND("ST",'Základní údaje a obsah spisu'!$B$1)),#REF!,IF(ISNUMBER(FIND("RI",'Základní údaje a obsah spisu'!$B$1)),H897,I897)))))))</f>
        <v>0</v>
      </c>
    </row>
    <row r="898" spans="1:1" x14ac:dyDescent="0.25">
      <c r="A898">
        <f>IF(ISNUMBER(FIND("KI",'Základní údaje a obsah spisu'!$B$1)),B898,IF(ISNUMBER(FIND("PS",'Základní údaje a obsah spisu'!$B$1)),C898,IF(ISNUMBER(FIND("SU",'Základní údaje a obsah spisu'!$B$1)),D898,IF(ISNUMBER(FIND("SM",'Základní údaje a obsah spisu'!$B$1)),E898,IF(ISNUMBER(FIND("ZP",'Základní údaje a obsah spisu'!$B$1)),F898,IF(ISNUMBER(FIND("ST",'Základní údaje a obsah spisu'!$B$1)),#REF!,IF(ISNUMBER(FIND("RI",'Základní údaje a obsah spisu'!$B$1)),H898,I898)))))))</f>
        <v>0</v>
      </c>
    </row>
    <row r="899" spans="1:1" x14ac:dyDescent="0.25">
      <c r="A899">
        <f>IF(ISNUMBER(FIND("KI",'Základní údaje a obsah spisu'!$B$1)),B899,IF(ISNUMBER(FIND("PS",'Základní údaje a obsah spisu'!$B$1)),C899,IF(ISNUMBER(FIND("SU",'Základní údaje a obsah spisu'!$B$1)),D899,IF(ISNUMBER(FIND("SM",'Základní údaje a obsah spisu'!$B$1)),E899,IF(ISNUMBER(FIND("ZP",'Základní údaje a obsah spisu'!$B$1)),F899,IF(ISNUMBER(FIND("ST",'Základní údaje a obsah spisu'!$B$1)),#REF!,IF(ISNUMBER(FIND("RI",'Základní údaje a obsah spisu'!$B$1)),H899,I899)))))))</f>
        <v>0</v>
      </c>
    </row>
    <row r="900" spans="1:1" x14ac:dyDescent="0.25">
      <c r="A900">
        <f>IF(ISNUMBER(FIND("KI",'Základní údaje a obsah spisu'!$B$1)),B900,IF(ISNUMBER(FIND("PS",'Základní údaje a obsah spisu'!$B$1)),C900,IF(ISNUMBER(FIND("SU",'Základní údaje a obsah spisu'!$B$1)),D900,IF(ISNUMBER(FIND("SM",'Základní údaje a obsah spisu'!$B$1)),E900,IF(ISNUMBER(FIND("ZP",'Základní údaje a obsah spisu'!$B$1)),F900,IF(ISNUMBER(FIND("ST",'Základní údaje a obsah spisu'!$B$1)),#REF!,IF(ISNUMBER(FIND("RI",'Základní údaje a obsah spisu'!$B$1)),H900,I900)))))))</f>
        <v>0</v>
      </c>
    </row>
    <row r="901" spans="1:1" x14ac:dyDescent="0.25">
      <c r="A901">
        <f>IF(ISNUMBER(FIND("KI",'Základní údaje a obsah spisu'!$B$1)),B901,IF(ISNUMBER(FIND("PS",'Základní údaje a obsah spisu'!$B$1)),C901,IF(ISNUMBER(FIND("SU",'Základní údaje a obsah spisu'!$B$1)),D901,IF(ISNUMBER(FIND("SM",'Základní údaje a obsah spisu'!$B$1)),E901,IF(ISNUMBER(FIND("ZP",'Základní údaje a obsah spisu'!$B$1)),F901,IF(ISNUMBER(FIND("ST",'Základní údaje a obsah spisu'!$B$1)),#REF!,IF(ISNUMBER(FIND("RI",'Základní údaje a obsah spisu'!$B$1)),H901,I901)))))))</f>
        <v>0</v>
      </c>
    </row>
    <row r="902" spans="1:1" x14ac:dyDescent="0.25">
      <c r="A902">
        <f>IF(ISNUMBER(FIND("KI",'Základní údaje a obsah spisu'!$B$1)),B902,IF(ISNUMBER(FIND("PS",'Základní údaje a obsah spisu'!$B$1)),C902,IF(ISNUMBER(FIND("SU",'Základní údaje a obsah spisu'!$B$1)),D902,IF(ISNUMBER(FIND("SM",'Základní údaje a obsah spisu'!$B$1)),E902,IF(ISNUMBER(FIND("ZP",'Základní údaje a obsah spisu'!$B$1)),F902,IF(ISNUMBER(FIND("ST",'Základní údaje a obsah spisu'!$B$1)),#REF!,IF(ISNUMBER(FIND("RI",'Základní údaje a obsah spisu'!$B$1)),H902,I902)))))))</f>
        <v>0</v>
      </c>
    </row>
    <row r="903" spans="1:1" x14ac:dyDescent="0.25">
      <c r="A903">
        <f>IF(ISNUMBER(FIND("KI",'Základní údaje a obsah spisu'!$B$1)),B903,IF(ISNUMBER(FIND("PS",'Základní údaje a obsah spisu'!$B$1)),C903,IF(ISNUMBER(FIND("SU",'Základní údaje a obsah spisu'!$B$1)),D903,IF(ISNUMBER(FIND("SM",'Základní údaje a obsah spisu'!$B$1)),E903,IF(ISNUMBER(FIND("ZP",'Základní údaje a obsah spisu'!$B$1)),F903,IF(ISNUMBER(FIND("ST",'Základní údaje a obsah spisu'!$B$1)),#REF!,IF(ISNUMBER(FIND("RI",'Základní údaje a obsah spisu'!$B$1)),H903,I903)))))))</f>
        <v>0</v>
      </c>
    </row>
    <row r="904" spans="1:1" x14ac:dyDescent="0.25">
      <c r="A904">
        <f>IF(ISNUMBER(FIND("KI",'Základní údaje a obsah spisu'!$B$1)),B904,IF(ISNUMBER(FIND("PS",'Základní údaje a obsah spisu'!$B$1)),C904,IF(ISNUMBER(FIND("SU",'Základní údaje a obsah spisu'!$B$1)),D904,IF(ISNUMBER(FIND("SM",'Základní údaje a obsah spisu'!$B$1)),E904,IF(ISNUMBER(FIND("ZP",'Základní údaje a obsah spisu'!$B$1)),F904,IF(ISNUMBER(FIND("ST",'Základní údaje a obsah spisu'!$B$1)),#REF!,IF(ISNUMBER(FIND("RI",'Základní údaje a obsah spisu'!$B$1)),H904,I904)))))))</f>
        <v>0</v>
      </c>
    </row>
    <row r="905" spans="1:1" x14ac:dyDescent="0.25">
      <c r="A905">
        <f>IF(ISNUMBER(FIND("KI",'Základní údaje a obsah spisu'!$B$1)),B905,IF(ISNUMBER(FIND("PS",'Základní údaje a obsah spisu'!$B$1)),C905,IF(ISNUMBER(FIND("SU",'Základní údaje a obsah spisu'!$B$1)),D905,IF(ISNUMBER(FIND("SM",'Základní údaje a obsah spisu'!$B$1)),E905,IF(ISNUMBER(FIND("ZP",'Základní údaje a obsah spisu'!$B$1)),F905,IF(ISNUMBER(FIND("ST",'Základní údaje a obsah spisu'!$B$1)),#REF!,IF(ISNUMBER(FIND("RI",'Základní údaje a obsah spisu'!$B$1)),H905,I905)))))))</f>
        <v>0</v>
      </c>
    </row>
    <row r="906" spans="1:1" x14ac:dyDescent="0.25">
      <c r="A906">
        <f>IF(ISNUMBER(FIND("KI",'Základní údaje a obsah spisu'!$B$1)),B906,IF(ISNUMBER(FIND("PS",'Základní údaje a obsah spisu'!$B$1)),C906,IF(ISNUMBER(FIND("SU",'Základní údaje a obsah spisu'!$B$1)),D906,IF(ISNUMBER(FIND("SM",'Základní údaje a obsah spisu'!$B$1)),E906,IF(ISNUMBER(FIND("ZP",'Základní údaje a obsah spisu'!$B$1)),F906,IF(ISNUMBER(FIND("ST",'Základní údaje a obsah spisu'!$B$1)),#REF!,IF(ISNUMBER(FIND("RI",'Základní údaje a obsah spisu'!$B$1)),H906,I906)))))))</f>
        <v>0</v>
      </c>
    </row>
    <row r="907" spans="1:1" x14ac:dyDescent="0.25">
      <c r="A907">
        <f>IF(ISNUMBER(FIND("KI",'Základní údaje a obsah spisu'!$B$1)),B907,IF(ISNUMBER(FIND("PS",'Základní údaje a obsah spisu'!$B$1)),C907,IF(ISNUMBER(FIND("SU",'Základní údaje a obsah spisu'!$B$1)),D907,IF(ISNUMBER(FIND("SM",'Základní údaje a obsah spisu'!$B$1)),E907,IF(ISNUMBER(FIND("ZP",'Základní údaje a obsah spisu'!$B$1)),F907,IF(ISNUMBER(FIND("ST",'Základní údaje a obsah spisu'!$B$1)),#REF!,IF(ISNUMBER(FIND("RI",'Základní údaje a obsah spisu'!$B$1)),H907,I907)))))))</f>
        <v>0</v>
      </c>
    </row>
    <row r="908" spans="1:1" x14ac:dyDescent="0.25">
      <c r="A908">
        <f>IF(ISNUMBER(FIND("KI",'Základní údaje a obsah spisu'!$B$1)),B908,IF(ISNUMBER(FIND("PS",'Základní údaje a obsah spisu'!$B$1)),C908,IF(ISNUMBER(FIND("SU",'Základní údaje a obsah spisu'!$B$1)),D908,IF(ISNUMBER(FIND("SM",'Základní údaje a obsah spisu'!$B$1)),E908,IF(ISNUMBER(FIND("ZP",'Základní údaje a obsah spisu'!$B$1)),F908,IF(ISNUMBER(FIND("ST",'Základní údaje a obsah spisu'!$B$1)),#REF!,IF(ISNUMBER(FIND("RI",'Základní údaje a obsah spisu'!$B$1)),H908,I908)))))))</f>
        <v>0</v>
      </c>
    </row>
    <row r="909" spans="1:1" x14ac:dyDescent="0.25">
      <c r="A909">
        <f>IF(ISNUMBER(FIND("KI",'Základní údaje a obsah spisu'!$B$1)),B909,IF(ISNUMBER(FIND("PS",'Základní údaje a obsah spisu'!$B$1)),C909,IF(ISNUMBER(FIND("SU",'Základní údaje a obsah spisu'!$B$1)),D909,IF(ISNUMBER(FIND("SM",'Základní údaje a obsah spisu'!$B$1)),E909,IF(ISNUMBER(FIND("ZP",'Základní údaje a obsah spisu'!$B$1)),F909,IF(ISNUMBER(FIND("ST",'Základní údaje a obsah spisu'!$B$1)),#REF!,IF(ISNUMBER(FIND("RI",'Základní údaje a obsah spisu'!$B$1)),H909,I909)))))))</f>
        <v>0</v>
      </c>
    </row>
    <row r="910" spans="1:1" x14ac:dyDescent="0.25">
      <c r="A910">
        <f>IF(ISNUMBER(FIND("KI",'Základní údaje a obsah spisu'!$B$1)),B910,IF(ISNUMBER(FIND("PS",'Základní údaje a obsah spisu'!$B$1)),C910,IF(ISNUMBER(FIND("SU",'Základní údaje a obsah spisu'!$B$1)),D910,IF(ISNUMBER(FIND("SM",'Základní údaje a obsah spisu'!$B$1)),E910,IF(ISNUMBER(FIND("ZP",'Základní údaje a obsah spisu'!$B$1)),F910,IF(ISNUMBER(FIND("ST",'Základní údaje a obsah spisu'!$B$1)),#REF!,IF(ISNUMBER(FIND("RI",'Základní údaje a obsah spisu'!$B$1)),H910,I910)))))))</f>
        <v>0</v>
      </c>
    </row>
    <row r="911" spans="1:1" x14ac:dyDescent="0.25">
      <c r="A911">
        <f>IF(ISNUMBER(FIND("KI",'Základní údaje a obsah spisu'!$B$1)),B911,IF(ISNUMBER(FIND("PS",'Základní údaje a obsah spisu'!$B$1)),C911,IF(ISNUMBER(FIND("SU",'Základní údaje a obsah spisu'!$B$1)),D911,IF(ISNUMBER(FIND("SM",'Základní údaje a obsah spisu'!$B$1)),E911,IF(ISNUMBER(FIND("ZP",'Základní údaje a obsah spisu'!$B$1)),F911,IF(ISNUMBER(FIND("ST",'Základní údaje a obsah spisu'!$B$1)),#REF!,IF(ISNUMBER(FIND("RI",'Základní údaje a obsah spisu'!$B$1)),H911,I911)))))))</f>
        <v>0</v>
      </c>
    </row>
    <row r="912" spans="1:1" x14ac:dyDescent="0.25">
      <c r="A912">
        <f>IF(ISNUMBER(FIND("KI",'Základní údaje a obsah spisu'!$B$1)),B912,IF(ISNUMBER(FIND("PS",'Základní údaje a obsah spisu'!$B$1)),C912,IF(ISNUMBER(FIND("SU",'Základní údaje a obsah spisu'!$B$1)),D912,IF(ISNUMBER(FIND("SM",'Základní údaje a obsah spisu'!$B$1)),E912,IF(ISNUMBER(FIND("ZP",'Základní údaje a obsah spisu'!$B$1)),F912,IF(ISNUMBER(FIND("ST",'Základní údaje a obsah spisu'!$B$1)),#REF!,IF(ISNUMBER(FIND("RI",'Základní údaje a obsah spisu'!$B$1)),H912,I912)))))))</f>
        <v>0</v>
      </c>
    </row>
    <row r="913" spans="1:1" x14ac:dyDescent="0.25">
      <c r="A913">
        <f>IF(ISNUMBER(FIND("KI",'Základní údaje a obsah spisu'!$B$1)),B913,IF(ISNUMBER(FIND("PS",'Základní údaje a obsah spisu'!$B$1)),C913,IF(ISNUMBER(FIND("SU",'Základní údaje a obsah spisu'!$B$1)),D913,IF(ISNUMBER(FIND("SM",'Základní údaje a obsah spisu'!$B$1)),E913,IF(ISNUMBER(FIND("ZP",'Základní údaje a obsah spisu'!$B$1)),F913,IF(ISNUMBER(FIND("ST",'Základní údaje a obsah spisu'!$B$1)),#REF!,IF(ISNUMBER(FIND("RI",'Základní údaje a obsah spisu'!$B$1)),H913,I913)))))))</f>
        <v>0</v>
      </c>
    </row>
    <row r="914" spans="1:1" x14ac:dyDescent="0.25">
      <c r="A914">
        <f>IF(ISNUMBER(FIND("KI",'Základní údaje a obsah spisu'!$B$1)),B914,IF(ISNUMBER(FIND("PS",'Základní údaje a obsah spisu'!$B$1)),C914,IF(ISNUMBER(FIND("SU",'Základní údaje a obsah spisu'!$B$1)),D914,IF(ISNUMBER(FIND("SM",'Základní údaje a obsah spisu'!$B$1)),E914,IF(ISNUMBER(FIND("ZP",'Základní údaje a obsah spisu'!$B$1)),F914,IF(ISNUMBER(FIND("ST",'Základní údaje a obsah spisu'!$B$1)),#REF!,IF(ISNUMBER(FIND("RI",'Základní údaje a obsah spisu'!$B$1)),H914,I914)))))))</f>
        <v>0</v>
      </c>
    </row>
    <row r="915" spans="1:1" x14ac:dyDescent="0.25">
      <c r="A915">
        <f>IF(ISNUMBER(FIND("KI",'Základní údaje a obsah spisu'!$B$1)),B915,IF(ISNUMBER(FIND("PS",'Základní údaje a obsah spisu'!$B$1)),C915,IF(ISNUMBER(FIND("SU",'Základní údaje a obsah spisu'!$B$1)),D915,IF(ISNUMBER(FIND("SM",'Základní údaje a obsah spisu'!$B$1)),E915,IF(ISNUMBER(FIND("ZP",'Základní údaje a obsah spisu'!$B$1)),F915,IF(ISNUMBER(FIND("ST",'Základní údaje a obsah spisu'!$B$1)),#REF!,IF(ISNUMBER(FIND("RI",'Základní údaje a obsah spisu'!$B$1)),H915,I915)))))))</f>
        <v>0</v>
      </c>
    </row>
    <row r="916" spans="1:1" x14ac:dyDescent="0.25">
      <c r="A916">
        <f>IF(ISNUMBER(FIND("KI",'Základní údaje a obsah spisu'!$B$1)),B916,IF(ISNUMBER(FIND("PS",'Základní údaje a obsah spisu'!$B$1)),C916,IF(ISNUMBER(FIND("SU",'Základní údaje a obsah spisu'!$B$1)),D916,IF(ISNUMBER(FIND("SM",'Základní údaje a obsah spisu'!$B$1)),E916,IF(ISNUMBER(FIND("ZP",'Základní údaje a obsah spisu'!$B$1)),F916,IF(ISNUMBER(FIND("ST",'Základní údaje a obsah spisu'!$B$1)),#REF!,IF(ISNUMBER(FIND("RI",'Základní údaje a obsah spisu'!$B$1)),H916,I916)))))))</f>
        <v>0</v>
      </c>
    </row>
    <row r="917" spans="1:1" x14ac:dyDescent="0.25">
      <c r="A917">
        <f>IF(ISNUMBER(FIND("KI",'Základní údaje a obsah spisu'!$B$1)),B917,IF(ISNUMBER(FIND("PS",'Základní údaje a obsah spisu'!$B$1)),C917,IF(ISNUMBER(FIND("SU",'Základní údaje a obsah spisu'!$B$1)),D917,IF(ISNUMBER(FIND("SM",'Základní údaje a obsah spisu'!$B$1)),E917,IF(ISNUMBER(FIND("ZP",'Základní údaje a obsah spisu'!$B$1)),F917,IF(ISNUMBER(FIND("ST",'Základní údaje a obsah spisu'!$B$1)),#REF!,IF(ISNUMBER(FIND("RI",'Základní údaje a obsah spisu'!$B$1)),H917,I917)))))))</f>
        <v>0</v>
      </c>
    </row>
    <row r="918" spans="1:1" x14ac:dyDescent="0.25">
      <c r="A918">
        <f>IF(ISNUMBER(FIND("KI",'Základní údaje a obsah spisu'!$B$1)),B918,IF(ISNUMBER(FIND("PS",'Základní údaje a obsah spisu'!$B$1)),C918,IF(ISNUMBER(FIND("SU",'Základní údaje a obsah spisu'!$B$1)),D918,IF(ISNUMBER(FIND("SM",'Základní údaje a obsah spisu'!$B$1)),E918,IF(ISNUMBER(FIND("ZP",'Základní údaje a obsah spisu'!$B$1)),F918,IF(ISNUMBER(FIND("ST",'Základní údaje a obsah spisu'!$B$1)),#REF!,IF(ISNUMBER(FIND("RI",'Základní údaje a obsah spisu'!$B$1)),H918,I918)))))))</f>
        <v>0</v>
      </c>
    </row>
    <row r="919" spans="1:1" x14ac:dyDescent="0.25">
      <c r="A919">
        <f>IF(ISNUMBER(FIND("KI",'Základní údaje a obsah spisu'!$B$1)),B919,IF(ISNUMBER(FIND("PS",'Základní údaje a obsah spisu'!$B$1)),C919,IF(ISNUMBER(FIND("SU",'Základní údaje a obsah spisu'!$B$1)),D919,IF(ISNUMBER(FIND("SM",'Základní údaje a obsah spisu'!$B$1)),E919,IF(ISNUMBER(FIND("ZP",'Základní údaje a obsah spisu'!$B$1)),F919,IF(ISNUMBER(FIND("ST",'Základní údaje a obsah spisu'!$B$1)),#REF!,IF(ISNUMBER(FIND("RI",'Základní údaje a obsah spisu'!$B$1)),H919,I919)))))))</f>
        <v>0</v>
      </c>
    </row>
    <row r="920" spans="1:1" x14ac:dyDescent="0.25">
      <c r="A920">
        <f>IF(ISNUMBER(FIND("KI",'Základní údaje a obsah spisu'!$B$1)),B920,IF(ISNUMBER(FIND("PS",'Základní údaje a obsah spisu'!$B$1)),C920,IF(ISNUMBER(FIND("SU",'Základní údaje a obsah spisu'!$B$1)),D920,IF(ISNUMBER(FIND("SM",'Základní údaje a obsah spisu'!$B$1)),E920,IF(ISNUMBER(FIND("ZP",'Základní údaje a obsah spisu'!$B$1)),F920,IF(ISNUMBER(FIND("ST",'Základní údaje a obsah spisu'!$B$1)),#REF!,IF(ISNUMBER(FIND("RI",'Základní údaje a obsah spisu'!$B$1)),H920,I920)))))))</f>
        <v>0</v>
      </c>
    </row>
    <row r="921" spans="1:1" x14ac:dyDescent="0.25">
      <c r="A921">
        <f>IF(ISNUMBER(FIND("KI",'Základní údaje a obsah spisu'!$B$1)),B921,IF(ISNUMBER(FIND("PS",'Základní údaje a obsah spisu'!$B$1)),C921,IF(ISNUMBER(FIND("SU",'Základní údaje a obsah spisu'!$B$1)),D921,IF(ISNUMBER(FIND("SM",'Základní údaje a obsah spisu'!$B$1)),E921,IF(ISNUMBER(FIND("ZP",'Základní údaje a obsah spisu'!$B$1)),F921,IF(ISNUMBER(FIND("ST",'Základní údaje a obsah spisu'!$B$1)),#REF!,IF(ISNUMBER(FIND("RI",'Základní údaje a obsah spisu'!$B$1)),H921,I921)))))))</f>
        <v>0</v>
      </c>
    </row>
    <row r="922" spans="1:1" x14ac:dyDescent="0.25">
      <c r="A922">
        <f>IF(ISNUMBER(FIND("KI",'Základní údaje a obsah spisu'!$B$1)),B922,IF(ISNUMBER(FIND("PS",'Základní údaje a obsah spisu'!$B$1)),C922,IF(ISNUMBER(FIND("SU",'Základní údaje a obsah spisu'!$B$1)),D922,IF(ISNUMBER(FIND("SM",'Základní údaje a obsah spisu'!$B$1)),E922,IF(ISNUMBER(FIND("ZP",'Základní údaje a obsah spisu'!$B$1)),F922,IF(ISNUMBER(FIND("ST",'Základní údaje a obsah spisu'!$B$1)),#REF!,IF(ISNUMBER(FIND("RI",'Základní údaje a obsah spisu'!$B$1)),H922,I922)))))))</f>
        <v>0</v>
      </c>
    </row>
    <row r="923" spans="1:1" x14ac:dyDescent="0.25">
      <c r="A923">
        <f>IF(ISNUMBER(FIND("KI",'Základní údaje a obsah spisu'!$B$1)),B923,IF(ISNUMBER(FIND("PS",'Základní údaje a obsah spisu'!$B$1)),C923,IF(ISNUMBER(FIND("SU",'Základní údaje a obsah spisu'!$B$1)),D923,IF(ISNUMBER(FIND("SM",'Základní údaje a obsah spisu'!$B$1)),E923,IF(ISNUMBER(FIND("ZP",'Základní údaje a obsah spisu'!$B$1)),F923,IF(ISNUMBER(FIND("ST",'Základní údaje a obsah spisu'!$B$1)),#REF!,IF(ISNUMBER(FIND("RI",'Základní údaje a obsah spisu'!$B$1)),H923,I923)))))))</f>
        <v>0</v>
      </c>
    </row>
    <row r="924" spans="1:1" x14ac:dyDescent="0.25">
      <c r="A924">
        <f>IF(ISNUMBER(FIND("KI",'Základní údaje a obsah spisu'!$B$1)),B924,IF(ISNUMBER(FIND("PS",'Základní údaje a obsah spisu'!$B$1)),C924,IF(ISNUMBER(FIND("SU",'Základní údaje a obsah spisu'!$B$1)),D924,IF(ISNUMBER(FIND("SM",'Základní údaje a obsah spisu'!$B$1)),E924,IF(ISNUMBER(FIND("ZP",'Základní údaje a obsah spisu'!$B$1)),F924,IF(ISNUMBER(FIND("ST",'Základní údaje a obsah spisu'!$B$1)),#REF!,IF(ISNUMBER(FIND("RI",'Základní údaje a obsah spisu'!$B$1)),H924,I924)))))))</f>
        <v>0</v>
      </c>
    </row>
    <row r="925" spans="1:1" x14ac:dyDescent="0.25">
      <c r="A925">
        <f>IF(ISNUMBER(FIND("KI",'Základní údaje a obsah spisu'!$B$1)),B925,IF(ISNUMBER(FIND("PS",'Základní údaje a obsah spisu'!$B$1)),C925,IF(ISNUMBER(FIND("SU",'Základní údaje a obsah spisu'!$B$1)),D925,IF(ISNUMBER(FIND("SM",'Základní údaje a obsah spisu'!$B$1)),E925,IF(ISNUMBER(FIND("ZP",'Základní údaje a obsah spisu'!$B$1)),F925,IF(ISNUMBER(FIND("ST",'Základní údaje a obsah spisu'!$B$1)),#REF!,IF(ISNUMBER(FIND("RI",'Základní údaje a obsah spisu'!$B$1)),H925,I925)))))))</f>
        <v>0</v>
      </c>
    </row>
    <row r="926" spans="1:1" x14ac:dyDescent="0.25">
      <c r="A926">
        <f>IF(ISNUMBER(FIND("KI",'Základní údaje a obsah spisu'!$B$1)),B926,IF(ISNUMBER(FIND("PS",'Základní údaje a obsah spisu'!$B$1)),C926,IF(ISNUMBER(FIND("SU",'Základní údaje a obsah spisu'!$B$1)),D926,IF(ISNUMBER(FIND("SM",'Základní údaje a obsah spisu'!$B$1)),E926,IF(ISNUMBER(FIND("ZP",'Základní údaje a obsah spisu'!$B$1)),F926,IF(ISNUMBER(FIND("ST",'Základní údaje a obsah spisu'!$B$1)),#REF!,IF(ISNUMBER(FIND("RI",'Základní údaje a obsah spisu'!$B$1)),H926,I926)))))))</f>
        <v>0</v>
      </c>
    </row>
    <row r="927" spans="1:1" x14ac:dyDescent="0.25">
      <c r="A927">
        <f>IF(ISNUMBER(FIND("KI",'Základní údaje a obsah spisu'!$B$1)),B927,IF(ISNUMBER(FIND("PS",'Základní údaje a obsah spisu'!$B$1)),C927,IF(ISNUMBER(FIND("SU",'Základní údaje a obsah spisu'!$B$1)),D927,IF(ISNUMBER(FIND("SM",'Základní údaje a obsah spisu'!$B$1)),E927,IF(ISNUMBER(FIND("ZP",'Základní údaje a obsah spisu'!$B$1)),F927,IF(ISNUMBER(FIND("ST",'Základní údaje a obsah spisu'!$B$1)),#REF!,IF(ISNUMBER(FIND("RI",'Základní údaje a obsah spisu'!$B$1)),H927,I927)))))))</f>
        <v>0</v>
      </c>
    </row>
    <row r="928" spans="1:1" x14ac:dyDescent="0.25">
      <c r="A928">
        <f>IF(ISNUMBER(FIND("KI",'Základní údaje a obsah spisu'!$B$1)),B928,IF(ISNUMBER(FIND("PS",'Základní údaje a obsah spisu'!$B$1)),C928,IF(ISNUMBER(FIND("SU",'Základní údaje a obsah spisu'!$B$1)),D928,IF(ISNUMBER(FIND("SM",'Základní údaje a obsah spisu'!$B$1)),E928,IF(ISNUMBER(FIND("ZP",'Základní údaje a obsah spisu'!$B$1)),F928,IF(ISNUMBER(FIND("ST",'Základní údaje a obsah spisu'!$B$1)),#REF!,IF(ISNUMBER(FIND("RI",'Základní údaje a obsah spisu'!$B$1)),H928,I928)))))))</f>
        <v>0</v>
      </c>
    </row>
    <row r="929" spans="1:1" x14ac:dyDescent="0.25">
      <c r="A929">
        <f>IF(ISNUMBER(FIND("KI",'Základní údaje a obsah spisu'!$B$1)),B929,IF(ISNUMBER(FIND("PS",'Základní údaje a obsah spisu'!$B$1)),C929,IF(ISNUMBER(FIND("SU",'Základní údaje a obsah spisu'!$B$1)),D929,IF(ISNUMBER(FIND("SM",'Základní údaje a obsah spisu'!$B$1)),E929,IF(ISNUMBER(FIND("ZP",'Základní údaje a obsah spisu'!$B$1)),F929,IF(ISNUMBER(FIND("ST",'Základní údaje a obsah spisu'!$B$1)),#REF!,IF(ISNUMBER(FIND("RI",'Základní údaje a obsah spisu'!$B$1)),H929,I929)))))))</f>
        <v>0</v>
      </c>
    </row>
    <row r="930" spans="1:1" x14ac:dyDescent="0.25">
      <c r="A930">
        <f>IF(ISNUMBER(FIND("KI",'Základní údaje a obsah spisu'!$B$1)),B930,IF(ISNUMBER(FIND("PS",'Základní údaje a obsah spisu'!$B$1)),C930,IF(ISNUMBER(FIND("SU",'Základní údaje a obsah spisu'!$B$1)),D930,IF(ISNUMBER(FIND("SM",'Základní údaje a obsah spisu'!$B$1)),E930,IF(ISNUMBER(FIND("ZP",'Základní údaje a obsah spisu'!$B$1)),F930,IF(ISNUMBER(FIND("ST",'Základní údaje a obsah spisu'!$B$1)),#REF!,IF(ISNUMBER(FIND("RI",'Základní údaje a obsah spisu'!$B$1)),H930,I930)))))))</f>
        <v>0</v>
      </c>
    </row>
    <row r="931" spans="1:1" x14ac:dyDescent="0.25">
      <c r="A931">
        <f>IF(ISNUMBER(FIND("KI",'Základní údaje a obsah spisu'!$B$1)),B931,IF(ISNUMBER(FIND("PS",'Základní údaje a obsah spisu'!$B$1)),C931,IF(ISNUMBER(FIND("SU",'Základní údaje a obsah spisu'!$B$1)),D931,IF(ISNUMBER(FIND("SM",'Základní údaje a obsah spisu'!$B$1)),E931,IF(ISNUMBER(FIND("ZP",'Základní údaje a obsah spisu'!$B$1)),F931,IF(ISNUMBER(FIND("ST",'Základní údaje a obsah spisu'!$B$1)),#REF!,IF(ISNUMBER(FIND("RI",'Základní údaje a obsah spisu'!$B$1)),H931,I931)))))))</f>
        <v>0</v>
      </c>
    </row>
    <row r="932" spans="1:1" x14ac:dyDescent="0.25">
      <c r="A932">
        <f>IF(ISNUMBER(FIND("KI",'Základní údaje a obsah spisu'!$B$1)),B932,IF(ISNUMBER(FIND("PS",'Základní údaje a obsah spisu'!$B$1)),C932,IF(ISNUMBER(FIND("SU",'Základní údaje a obsah spisu'!$B$1)),D932,IF(ISNUMBER(FIND("SM",'Základní údaje a obsah spisu'!$B$1)),E932,IF(ISNUMBER(FIND("ZP",'Základní údaje a obsah spisu'!$B$1)),F932,IF(ISNUMBER(FIND("ST",'Základní údaje a obsah spisu'!$B$1)),#REF!,IF(ISNUMBER(FIND("RI",'Základní údaje a obsah spisu'!$B$1)),H932,I932)))))))</f>
        <v>0</v>
      </c>
    </row>
    <row r="933" spans="1:1" x14ac:dyDescent="0.25">
      <c r="A933">
        <f>IF(ISNUMBER(FIND("KI",'Základní údaje a obsah spisu'!$B$1)),B933,IF(ISNUMBER(FIND("PS",'Základní údaje a obsah spisu'!$B$1)),C933,IF(ISNUMBER(FIND("SU",'Základní údaje a obsah spisu'!$B$1)),D933,IF(ISNUMBER(FIND("SM",'Základní údaje a obsah spisu'!$B$1)),E933,IF(ISNUMBER(FIND("ZP",'Základní údaje a obsah spisu'!$B$1)),F933,IF(ISNUMBER(FIND("ST",'Základní údaje a obsah spisu'!$B$1)),#REF!,IF(ISNUMBER(FIND("RI",'Základní údaje a obsah spisu'!$B$1)),H933,I933)))))))</f>
        <v>0</v>
      </c>
    </row>
    <row r="934" spans="1:1" x14ac:dyDescent="0.25">
      <c r="A934">
        <f>IF(ISNUMBER(FIND("KI",'Základní údaje a obsah spisu'!$B$1)),B934,IF(ISNUMBER(FIND("PS",'Základní údaje a obsah spisu'!$B$1)),C934,IF(ISNUMBER(FIND("SU",'Základní údaje a obsah spisu'!$B$1)),D934,IF(ISNUMBER(FIND("SM",'Základní údaje a obsah spisu'!$B$1)),E934,IF(ISNUMBER(FIND("ZP",'Základní údaje a obsah spisu'!$B$1)),F934,IF(ISNUMBER(FIND("ST",'Základní údaje a obsah spisu'!$B$1)),#REF!,IF(ISNUMBER(FIND("RI",'Základní údaje a obsah spisu'!$B$1)),H934,I934)))))))</f>
        <v>0</v>
      </c>
    </row>
    <row r="935" spans="1:1" x14ac:dyDescent="0.25">
      <c r="A935">
        <f>IF(ISNUMBER(FIND("KI",'Základní údaje a obsah spisu'!$B$1)),B935,IF(ISNUMBER(FIND("PS",'Základní údaje a obsah spisu'!$B$1)),C935,IF(ISNUMBER(FIND("SU",'Základní údaje a obsah spisu'!$B$1)),D935,IF(ISNUMBER(FIND("SM",'Základní údaje a obsah spisu'!$B$1)),E935,IF(ISNUMBER(FIND("ZP",'Základní údaje a obsah spisu'!$B$1)),F935,IF(ISNUMBER(FIND("ST",'Základní údaje a obsah spisu'!$B$1)),#REF!,IF(ISNUMBER(FIND("RI",'Základní údaje a obsah spisu'!$B$1)),H935,I935)))))))</f>
        <v>0</v>
      </c>
    </row>
    <row r="936" spans="1:1" x14ac:dyDescent="0.25">
      <c r="A936">
        <f>IF(ISNUMBER(FIND("KI",'Základní údaje a obsah spisu'!$B$1)),B936,IF(ISNUMBER(FIND("PS",'Základní údaje a obsah spisu'!$B$1)),C936,IF(ISNUMBER(FIND("SU",'Základní údaje a obsah spisu'!$B$1)),D936,IF(ISNUMBER(FIND("SM",'Základní údaje a obsah spisu'!$B$1)),E936,IF(ISNUMBER(FIND("ZP",'Základní údaje a obsah spisu'!$B$1)),F936,IF(ISNUMBER(FIND("ST",'Základní údaje a obsah spisu'!$B$1)),#REF!,IF(ISNUMBER(FIND("RI",'Základní údaje a obsah spisu'!$B$1)),H936,I936)))))))</f>
        <v>0</v>
      </c>
    </row>
    <row r="937" spans="1:1" x14ac:dyDescent="0.25">
      <c r="A937">
        <f>IF(ISNUMBER(FIND("KI",'Základní údaje a obsah spisu'!$B$1)),B937,IF(ISNUMBER(FIND("PS",'Základní údaje a obsah spisu'!$B$1)),C937,IF(ISNUMBER(FIND("SU",'Základní údaje a obsah spisu'!$B$1)),D937,IF(ISNUMBER(FIND("SM",'Základní údaje a obsah spisu'!$B$1)),E937,IF(ISNUMBER(FIND("ZP",'Základní údaje a obsah spisu'!$B$1)),F937,IF(ISNUMBER(FIND("ST",'Základní údaje a obsah spisu'!$B$1)),#REF!,IF(ISNUMBER(FIND("RI",'Základní údaje a obsah spisu'!$B$1)),H937,I937)))))))</f>
        <v>0</v>
      </c>
    </row>
    <row r="938" spans="1:1" x14ac:dyDescent="0.25">
      <c r="A938">
        <f>IF(ISNUMBER(FIND("KI",'Základní údaje a obsah spisu'!$B$1)),B938,IF(ISNUMBER(FIND("PS",'Základní údaje a obsah spisu'!$B$1)),C938,IF(ISNUMBER(FIND("SU",'Základní údaje a obsah spisu'!$B$1)),D938,IF(ISNUMBER(FIND("SM",'Základní údaje a obsah spisu'!$B$1)),E938,IF(ISNUMBER(FIND("ZP",'Základní údaje a obsah spisu'!$B$1)),F938,IF(ISNUMBER(FIND("ST",'Základní údaje a obsah spisu'!$B$1)),#REF!,IF(ISNUMBER(FIND("RI",'Základní údaje a obsah spisu'!$B$1)),H938,I938)))))))</f>
        <v>0</v>
      </c>
    </row>
    <row r="939" spans="1:1" x14ac:dyDescent="0.25">
      <c r="A939">
        <f>IF(ISNUMBER(FIND("KI",'Základní údaje a obsah spisu'!$B$1)),B939,IF(ISNUMBER(FIND("PS",'Základní údaje a obsah spisu'!$B$1)),C939,IF(ISNUMBER(FIND("SU",'Základní údaje a obsah spisu'!$B$1)),D939,IF(ISNUMBER(FIND("SM",'Základní údaje a obsah spisu'!$B$1)),E939,IF(ISNUMBER(FIND("ZP",'Základní údaje a obsah spisu'!$B$1)),F939,IF(ISNUMBER(FIND("ST",'Základní údaje a obsah spisu'!$B$1)),#REF!,IF(ISNUMBER(FIND("RI",'Základní údaje a obsah spisu'!$B$1)),H939,I939)))))))</f>
        <v>0</v>
      </c>
    </row>
    <row r="940" spans="1:1" x14ac:dyDescent="0.25">
      <c r="A940">
        <f>IF(ISNUMBER(FIND("KI",'Základní údaje a obsah spisu'!$B$1)),B940,IF(ISNUMBER(FIND("PS",'Základní údaje a obsah spisu'!$B$1)),C940,IF(ISNUMBER(FIND("SU",'Základní údaje a obsah spisu'!$B$1)),D940,IF(ISNUMBER(FIND("SM",'Základní údaje a obsah spisu'!$B$1)),E940,IF(ISNUMBER(FIND("ZP",'Základní údaje a obsah spisu'!$B$1)),F940,IF(ISNUMBER(FIND("ST",'Základní údaje a obsah spisu'!$B$1)),#REF!,IF(ISNUMBER(FIND("RI",'Základní údaje a obsah spisu'!$B$1)),H940,I940)))))))</f>
        <v>0</v>
      </c>
    </row>
    <row r="941" spans="1:1" x14ac:dyDescent="0.25">
      <c r="A941">
        <f>IF(ISNUMBER(FIND("KI",'Základní údaje a obsah spisu'!$B$1)),B941,IF(ISNUMBER(FIND("PS",'Základní údaje a obsah spisu'!$B$1)),C941,IF(ISNUMBER(FIND("SU",'Základní údaje a obsah spisu'!$B$1)),D941,IF(ISNUMBER(FIND("SM",'Základní údaje a obsah spisu'!$B$1)),E941,IF(ISNUMBER(FIND("ZP",'Základní údaje a obsah spisu'!$B$1)),F941,IF(ISNUMBER(FIND("ST",'Základní údaje a obsah spisu'!$B$1)),#REF!,IF(ISNUMBER(FIND("RI",'Základní údaje a obsah spisu'!$B$1)),H941,I941)))))))</f>
        <v>0</v>
      </c>
    </row>
    <row r="942" spans="1:1" x14ac:dyDescent="0.25">
      <c r="A942">
        <f>IF(ISNUMBER(FIND("KI",'Základní údaje a obsah spisu'!$B$1)),B942,IF(ISNUMBER(FIND("PS",'Základní údaje a obsah spisu'!$B$1)),C942,IF(ISNUMBER(FIND("SU",'Základní údaje a obsah spisu'!$B$1)),D942,IF(ISNUMBER(FIND("SM",'Základní údaje a obsah spisu'!$B$1)),E942,IF(ISNUMBER(FIND("ZP",'Základní údaje a obsah spisu'!$B$1)),F942,IF(ISNUMBER(FIND("ST",'Základní údaje a obsah spisu'!$B$1)),#REF!,IF(ISNUMBER(FIND("RI",'Základní údaje a obsah spisu'!$B$1)),H942,I942)))))))</f>
        <v>0</v>
      </c>
    </row>
    <row r="943" spans="1:1" x14ac:dyDescent="0.25">
      <c r="A943">
        <f>IF(ISNUMBER(FIND("KI",'Základní údaje a obsah spisu'!$B$1)),B943,IF(ISNUMBER(FIND("PS",'Základní údaje a obsah spisu'!$B$1)),C943,IF(ISNUMBER(FIND("SU",'Základní údaje a obsah spisu'!$B$1)),D943,IF(ISNUMBER(FIND("SM",'Základní údaje a obsah spisu'!$B$1)),E943,IF(ISNUMBER(FIND("ZP",'Základní údaje a obsah spisu'!$B$1)),F943,IF(ISNUMBER(FIND("ST",'Základní údaje a obsah spisu'!$B$1)),#REF!,IF(ISNUMBER(FIND("RI",'Základní údaje a obsah spisu'!$B$1)),H943,I943)))))))</f>
        <v>0</v>
      </c>
    </row>
    <row r="944" spans="1:1" x14ac:dyDescent="0.25">
      <c r="A944">
        <f>IF(ISNUMBER(FIND("KI",'Základní údaje a obsah spisu'!$B$1)),B944,IF(ISNUMBER(FIND("PS",'Základní údaje a obsah spisu'!$B$1)),C944,IF(ISNUMBER(FIND("SU",'Základní údaje a obsah spisu'!$B$1)),D944,IF(ISNUMBER(FIND("SM",'Základní údaje a obsah spisu'!$B$1)),E944,IF(ISNUMBER(FIND("ZP",'Základní údaje a obsah spisu'!$B$1)),F944,IF(ISNUMBER(FIND("ST",'Základní údaje a obsah spisu'!$B$1)),#REF!,IF(ISNUMBER(FIND("RI",'Základní údaje a obsah spisu'!$B$1)),H944,I944)))))))</f>
        <v>0</v>
      </c>
    </row>
    <row r="945" spans="1:1" x14ac:dyDescent="0.25">
      <c r="A945">
        <f>IF(ISNUMBER(FIND("KI",'Základní údaje a obsah spisu'!$B$1)),B945,IF(ISNUMBER(FIND("PS",'Základní údaje a obsah spisu'!$B$1)),C945,IF(ISNUMBER(FIND("SU",'Základní údaje a obsah spisu'!$B$1)),D945,IF(ISNUMBER(FIND("SM",'Základní údaje a obsah spisu'!$B$1)),E945,IF(ISNUMBER(FIND("ZP",'Základní údaje a obsah spisu'!$B$1)),F945,IF(ISNUMBER(FIND("ST",'Základní údaje a obsah spisu'!$B$1)),#REF!,IF(ISNUMBER(FIND("RI",'Základní údaje a obsah spisu'!$B$1)),H945,I945)))))))</f>
        <v>0</v>
      </c>
    </row>
    <row r="946" spans="1:1" x14ac:dyDescent="0.25">
      <c r="A946">
        <f>IF(ISNUMBER(FIND("KI",'Základní údaje a obsah spisu'!$B$1)),B946,IF(ISNUMBER(FIND("PS",'Základní údaje a obsah spisu'!$B$1)),C946,IF(ISNUMBER(FIND("SU",'Základní údaje a obsah spisu'!$B$1)),D946,IF(ISNUMBER(FIND("SM",'Základní údaje a obsah spisu'!$B$1)),E946,IF(ISNUMBER(FIND("ZP",'Základní údaje a obsah spisu'!$B$1)),F946,IF(ISNUMBER(FIND("ST",'Základní údaje a obsah spisu'!$B$1)),#REF!,IF(ISNUMBER(FIND("RI",'Základní údaje a obsah spisu'!$B$1)),H946,I946)))))))</f>
        <v>0</v>
      </c>
    </row>
    <row r="947" spans="1:1" x14ac:dyDescent="0.25">
      <c r="A947">
        <f>IF(ISNUMBER(FIND("KI",'Základní údaje a obsah spisu'!$B$1)),B947,IF(ISNUMBER(FIND("PS",'Základní údaje a obsah spisu'!$B$1)),C947,IF(ISNUMBER(FIND("SU",'Základní údaje a obsah spisu'!$B$1)),D947,IF(ISNUMBER(FIND("SM",'Základní údaje a obsah spisu'!$B$1)),E947,IF(ISNUMBER(FIND("ZP",'Základní údaje a obsah spisu'!$B$1)),F947,IF(ISNUMBER(FIND("ST",'Základní údaje a obsah spisu'!$B$1)),#REF!,IF(ISNUMBER(FIND("RI",'Základní údaje a obsah spisu'!$B$1)),H947,I947)))))))</f>
        <v>0</v>
      </c>
    </row>
    <row r="948" spans="1:1" x14ac:dyDescent="0.25">
      <c r="A948">
        <f>IF(ISNUMBER(FIND("KI",'Základní údaje a obsah spisu'!$B$1)),B948,IF(ISNUMBER(FIND("PS",'Základní údaje a obsah spisu'!$B$1)),C948,IF(ISNUMBER(FIND("SU",'Základní údaje a obsah spisu'!$B$1)),D948,IF(ISNUMBER(FIND("SM",'Základní údaje a obsah spisu'!$B$1)),E948,IF(ISNUMBER(FIND("ZP",'Základní údaje a obsah spisu'!$B$1)),F948,IF(ISNUMBER(FIND("ST",'Základní údaje a obsah spisu'!$B$1)),#REF!,IF(ISNUMBER(FIND("RI",'Základní údaje a obsah spisu'!$B$1)),H948,I948)))))))</f>
        <v>0</v>
      </c>
    </row>
    <row r="949" spans="1:1" x14ac:dyDescent="0.25">
      <c r="A949">
        <f>IF(ISNUMBER(FIND("KI",'Základní údaje a obsah spisu'!$B$1)),B949,IF(ISNUMBER(FIND("PS",'Základní údaje a obsah spisu'!$B$1)),C949,IF(ISNUMBER(FIND("SU",'Základní údaje a obsah spisu'!$B$1)),D949,IF(ISNUMBER(FIND("SM",'Základní údaje a obsah spisu'!$B$1)),E949,IF(ISNUMBER(FIND("ZP",'Základní údaje a obsah spisu'!$B$1)),F949,IF(ISNUMBER(FIND("ST",'Základní údaje a obsah spisu'!$B$1)),#REF!,IF(ISNUMBER(FIND("RI",'Základní údaje a obsah spisu'!$B$1)),H949,I949)))))))</f>
        <v>0</v>
      </c>
    </row>
    <row r="950" spans="1:1" x14ac:dyDescent="0.25">
      <c r="A950">
        <f>IF(ISNUMBER(FIND("KI",'Základní údaje a obsah spisu'!$B$1)),B950,IF(ISNUMBER(FIND("PS",'Základní údaje a obsah spisu'!$B$1)),C950,IF(ISNUMBER(FIND("SU",'Základní údaje a obsah spisu'!$B$1)),D950,IF(ISNUMBER(FIND("SM",'Základní údaje a obsah spisu'!$B$1)),E950,IF(ISNUMBER(FIND("ZP",'Základní údaje a obsah spisu'!$B$1)),F950,IF(ISNUMBER(FIND("ST",'Základní údaje a obsah spisu'!$B$1)),#REF!,IF(ISNUMBER(FIND("RI",'Základní údaje a obsah spisu'!$B$1)),H950,I950)))))))</f>
        <v>0</v>
      </c>
    </row>
    <row r="951" spans="1:1" x14ac:dyDescent="0.25">
      <c r="A951">
        <f>IF(ISNUMBER(FIND("KI",'Základní údaje a obsah spisu'!$B$1)),B951,IF(ISNUMBER(FIND("PS",'Základní údaje a obsah spisu'!$B$1)),C951,IF(ISNUMBER(FIND("SU",'Základní údaje a obsah spisu'!$B$1)),D951,IF(ISNUMBER(FIND("SM",'Základní údaje a obsah spisu'!$B$1)),E951,IF(ISNUMBER(FIND("ZP",'Základní údaje a obsah spisu'!$B$1)),F951,IF(ISNUMBER(FIND("ST",'Základní údaje a obsah spisu'!$B$1)),#REF!,IF(ISNUMBER(FIND("RI",'Základní údaje a obsah spisu'!$B$1)),H951,I951)))))))</f>
        <v>0</v>
      </c>
    </row>
    <row r="952" spans="1:1" x14ac:dyDescent="0.25">
      <c r="A952">
        <f>IF(ISNUMBER(FIND("KI",'Základní údaje a obsah spisu'!$B$1)),B952,IF(ISNUMBER(FIND("PS",'Základní údaje a obsah spisu'!$B$1)),C952,IF(ISNUMBER(FIND("SU",'Základní údaje a obsah spisu'!$B$1)),D952,IF(ISNUMBER(FIND("SM",'Základní údaje a obsah spisu'!$B$1)),E952,IF(ISNUMBER(FIND("ZP",'Základní údaje a obsah spisu'!$B$1)),F952,IF(ISNUMBER(FIND("ST",'Základní údaje a obsah spisu'!$B$1)),#REF!,IF(ISNUMBER(FIND("RI",'Základní údaje a obsah spisu'!$B$1)),H952,I952)))))))</f>
        <v>0</v>
      </c>
    </row>
    <row r="953" spans="1:1" x14ac:dyDescent="0.25">
      <c r="A953">
        <f>IF(ISNUMBER(FIND("KI",'Základní údaje a obsah spisu'!$B$1)),B953,IF(ISNUMBER(FIND("PS",'Základní údaje a obsah spisu'!$B$1)),C953,IF(ISNUMBER(FIND("SU",'Základní údaje a obsah spisu'!$B$1)),D953,IF(ISNUMBER(FIND("SM",'Základní údaje a obsah spisu'!$B$1)),E953,IF(ISNUMBER(FIND("ZP",'Základní údaje a obsah spisu'!$B$1)),F953,IF(ISNUMBER(FIND("ST",'Základní údaje a obsah spisu'!$B$1)),#REF!,IF(ISNUMBER(FIND("RI",'Základní údaje a obsah spisu'!$B$1)),H953,I953)))))))</f>
        <v>0</v>
      </c>
    </row>
    <row r="954" spans="1:1" x14ac:dyDescent="0.25">
      <c r="A954">
        <f>IF(ISNUMBER(FIND("KI",'Základní údaje a obsah spisu'!$B$1)),B954,IF(ISNUMBER(FIND("PS",'Základní údaje a obsah spisu'!$B$1)),C954,IF(ISNUMBER(FIND("SU",'Základní údaje a obsah spisu'!$B$1)),D954,IF(ISNUMBER(FIND("SM",'Základní údaje a obsah spisu'!$B$1)),E954,IF(ISNUMBER(FIND("ZP",'Základní údaje a obsah spisu'!$B$1)),F954,IF(ISNUMBER(FIND("ST",'Základní údaje a obsah spisu'!$B$1)),#REF!,IF(ISNUMBER(FIND("RI",'Základní údaje a obsah spisu'!$B$1)),H954,I954)))))))</f>
        <v>0</v>
      </c>
    </row>
    <row r="955" spans="1:1" x14ac:dyDescent="0.25">
      <c r="A955">
        <f>IF(ISNUMBER(FIND("KI",'Základní údaje a obsah spisu'!$B$1)),B955,IF(ISNUMBER(FIND("PS",'Základní údaje a obsah spisu'!$B$1)),C955,IF(ISNUMBER(FIND("SU",'Základní údaje a obsah spisu'!$B$1)),D955,IF(ISNUMBER(FIND("SM",'Základní údaje a obsah spisu'!$B$1)),E955,IF(ISNUMBER(FIND("ZP",'Základní údaje a obsah spisu'!$B$1)),F955,IF(ISNUMBER(FIND("ST",'Základní údaje a obsah spisu'!$B$1)),#REF!,IF(ISNUMBER(FIND("RI",'Základní údaje a obsah spisu'!$B$1)),H955,I955)))))))</f>
        <v>0</v>
      </c>
    </row>
    <row r="956" spans="1:1" x14ac:dyDescent="0.25">
      <c r="A956">
        <f>IF(ISNUMBER(FIND("KI",'Základní údaje a obsah spisu'!$B$1)),B956,IF(ISNUMBER(FIND("PS",'Základní údaje a obsah spisu'!$B$1)),C956,IF(ISNUMBER(FIND("SU",'Základní údaje a obsah spisu'!$B$1)),D956,IF(ISNUMBER(FIND("SM",'Základní údaje a obsah spisu'!$B$1)),E956,IF(ISNUMBER(FIND("ZP",'Základní údaje a obsah spisu'!$B$1)),F956,IF(ISNUMBER(FIND("ST",'Základní údaje a obsah spisu'!$B$1)),#REF!,IF(ISNUMBER(FIND("RI",'Základní údaje a obsah spisu'!$B$1)),H956,I956)))))))</f>
        <v>0</v>
      </c>
    </row>
    <row r="957" spans="1:1" x14ac:dyDescent="0.25">
      <c r="A957">
        <f>IF(ISNUMBER(FIND("KI",'Základní údaje a obsah spisu'!$B$1)),B957,IF(ISNUMBER(FIND("PS",'Základní údaje a obsah spisu'!$B$1)),C957,IF(ISNUMBER(FIND("SU",'Základní údaje a obsah spisu'!$B$1)),D957,IF(ISNUMBER(FIND("SM",'Základní údaje a obsah spisu'!$B$1)),E957,IF(ISNUMBER(FIND("ZP",'Základní údaje a obsah spisu'!$B$1)),F957,IF(ISNUMBER(FIND("ST",'Základní údaje a obsah spisu'!$B$1)),#REF!,IF(ISNUMBER(FIND("RI",'Základní údaje a obsah spisu'!$B$1)),H957,I957)))))))</f>
        <v>0</v>
      </c>
    </row>
    <row r="958" spans="1:1" x14ac:dyDescent="0.25">
      <c r="A958">
        <f>IF(ISNUMBER(FIND("KI",'Základní údaje a obsah spisu'!$B$1)),B958,IF(ISNUMBER(FIND("PS",'Základní údaje a obsah spisu'!$B$1)),C958,IF(ISNUMBER(FIND("SU",'Základní údaje a obsah spisu'!$B$1)),D958,IF(ISNUMBER(FIND("SM",'Základní údaje a obsah spisu'!$B$1)),E958,IF(ISNUMBER(FIND("ZP",'Základní údaje a obsah spisu'!$B$1)),F958,IF(ISNUMBER(FIND("ST",'Základní údaje a obsah spisu'!$B$1)),#REF!,IF(ISNUMBER(FIND("RI",'Základní údaje a obsah spisu'!$B$1)),H958,I958)))))))</f>
        <v>0</v>
      </c>
    </row>
    <row r="959" spans="1:1" x14ac:dyDescent="0.25">
      <c r="A959">
        <f>IF(ISNUMBER(FIND("KI",'Základní údaje a obsah spisu'!$B$1)),B959,IF(ISNUMBER(FIND("PS",'Základní údaje a obsah spisu'!$B$1)),C959,IF(ISNUMBER(FIND("SU",'Základní údaje a obsah spisu'!$B$1)),D959,IF(ISNUMBER(FIND("SM",'Základní údaje a obsah spisu'!$B$1)),E959,IF(ISNUMBER(FIND("ZP",'Základní údaje a obsah spisu'!$B$1)),F959,IF(ISNUMBER(FIND("ST",'Základní údaje a obsah spisu'!$B$1)),#REF!,IF(ISNUMBER(FIND("RI",'Základní údaje a obsah spisu'!$B$1)),H959,I959)))))))</f>
        <v>0</v>
      </c>
    </row>
    <row r="960" spans="1:1" x14ac:dyDescent="0.25">
      <c r="A960">
        <f>IF(ISNUMBER(FIND("KI",'Základní údaje a obsah spisu'!$B$1)),B960,IF(ISNUMBER(FIND("PS",'Základní údaje a obsah spisu'!$B$1)),C960,IF(ISNUMBER(FIND("SU",'Základní údaje a obsah spisu'!$B$1)),D960,IF(ISNUMBER(FIND("SM",'Základní údaje a obsah spisu'!$B$1)),E960,IF(ISNUMBER(FIND("ZP",'Základní údaje a obsah spisu'!$B$1)),F960,IF(ISNUMBER(FIND("ST",'Základní údaje a obsah spisu'!$B$1)),#REF!,IF(ISNUMBER(FIND("RI",'Základní údaje a obsah spisu'!$B$1)),H960,I960)))))))</f>
        <v>0</v>
      </c>
    </row>
    <row r="961" spans="1:1" x14ac:dyDescent="0.25">
      <c r="A961">
        <f>IF(ISNUMBER(FIND("KI",'Základní údaje a obsah spisu'!$B$1)),B961,IF(ISNUMBER(FIND("PS",'Základní údaje a obsah spisu'!$B$1)),C961,IF(ISNUMBER(FIND("SU",'Základní údaje a obsah spisu'!$B$1)),D961,IF(ISNUMBER(FIND("SM",'Základní údaje a obsah spisu'!$B$1)),E961,IF(ISNUMBER(FIND("ZP",'Základní údaje a obsah spisu'!$B$1)),F961,IF(ISNUMBER(FIND("ST",'Základní údaje a obsah spisu'!$B$1)),#REF!,IF(ISNUMBER(FIND("RI",'Základní údaje a obsah spisu'!$B$1)),H961,I961)))))))</f>
        <v>0</v>
      </c>
    </row>
    <row r="962" spans="1:1" x14ac:dyDescent="0.25">
      <c r="A962">
        <f>IF(ISNUMBER(FIND("KI",'Základní údaje a obsah spisu'!$B$1)),B962,IF(ISNUMBER(FIND("PS",'Základní údaje a obsah spisu'!$B$1)),C962,IF(ISNUMBER(FIND("SU",'Základní údaje a obsah spisu'!$B$1)),D962,IF(ISNUMBER(FIND("SM",'Základní údaje a obsah spisu'!$B$1)),E962,IF(ISNUMBER(FIND("ZP",'Základní údaje a obsah spisu'!$B$1)),F962,IF(ISNUMBER(FIND("ST",'Základní údaje a obsah spisu'!$B$1)),#REF!,IF(ISNUMBER(FIND("RI",'Základní údaje a obsah spisu'!$B$1)),H962,I962)))))))</f>
        <v>0</v>
      </c>
    </row>
    <row r="963" spans="1:1" x14ac:dyDescent="0.25">
      <c r="A963">
        <f>IF(ISNUMBER(FIND("KI",'Základní údaje a obsah spisu'!$B$1)),B963,IF(ISNUMBER(FIND("PS",'Základní údaje a obsah spisu'!$B$1)),C963,IF(ISNUMBER(FIND("SU",'Základní údaje a obsah spisu'!$B$1)),D963,IF(ISNUMBER(FIND("SM",'Základní údaje a obsah spisu'!$B$1)),E963,IF(ISNUMBER(FIND("ZP",'Základní údaje a obsah spisu'!$B$1)),F963,IF(ISNUMBER(FIND("ST",'Základní údaje a obsah spisu'!$B$1)),#REF!,IF(ISNUMBER(FIND("RI",'Základní údaje a obsah spisu'!$B$1)),H963,I963)))))))</f>
        <v>0</v>
      </c>
    </row>
    <row r="964" spans="1:1" x14ac:dyDescent="0.25">
      <c r="A964">
        <f>IF(ISNUMBER(FIND("KI",'Základní údaje a obsah spisu'!$B$1)),B964,IF(ISNUMBER(FIND("PS",'Základní údaje a obsah spisu'!$B$1)),C964,IF(ISNUMBER(FIND("SU",'Základní údaje a obsah spisu'!$B$1)),D964,IF(ISNUMBER(FIND("SM",'Základní údaje a obsah spisu'!$B$1)),E964,IF(ISNUMBER(FIND("ZP",'Základní údaje a obsah spisu'!$B$1)),F964,IF(ISNUMBER(FIND("ST",'Základní údaje a obsah spisu'!$B$1)),#REF!,IF(ISNUMBER(FIND("RI",'Základní údaje a obsah spisu'!$B$1)),H964,I964)))))))</f>
        <v>0</v>
      </c>
    </row>
    <row r="965" spans="1:1" x14ac:dyDescent="0.25">
      <c r="A965">
        <f>IF(ISNUMBER(FIND("KI",'Základní údaje a obsah spisu'!$B$1)),B965,IF(ISNUMBER(FIND("PS",'Základní údaje a obsah spisu'!$B$1)),C965,IF(ISNUMBER(FIND("SU",'Základní údaje a obsah spisu'!$B$1)),D965,IF(ISNUMBER(FIND("SM",'Základní údaje a obsah spisu'!$B$1)),E965,IF(ISNUMBER(FIND("ZP",'Základní údaje a obsah spisu'!$B$1)),F965,IF(ISNUMBER(FIND("ST",'Základní údaje a obsah spisu'!$B$1)),#REF!,IF(ISNUMBER(FIND("RI",'Základní údaje a obsah spisu'!$B$1)),H965,I965)))))))</f>
        <v>0</v>
      </c>
    </row>
    <row r="966" spans="1:1" x14ac:dyDescent="0.25">
      <c r="A966">
        <f>IF(ISNUMBER(FIND("KI",'Základní údaje a obsah spisu'!$B$1)),B966,IF(ISNUMBER(FIND("PS",'Základní údaje a obsah spisu'!$B$1)),C966,IF(ISNUMBER(FIND("SU",'Základní údaje a obsah spisu'!$B$1)),D966,IF(ISNUMBER(FIND("SM",'Základní údaje a obsah spisu'!$B$1)),E966,IF(ISNUMBER(FIND("ZP",'Základní údaje a obsah spisu'!$B$1)),F966,IF(ISNUMBER(FIND("ST",'Základní údaje a obsah spisu'!$B$1)),#REF!,IF(ISNUMBER(FIND("RI",'Základní údaje a obsah spisu'!$B$1)),H966,I966)))))))</f>
        <v>0</v>
      </c>
    </row>
    <row r="967" spans="1:1" x14ac:dyDescent="0.25">
      <c r="A967">
        <f>IF(ISNUMBER(FIND("KI",'Základní údaje a obsah spisu'!$B$1)),B967,IF(ISNUMBER(FIND("PS",'Základní údaje a obsah spisu'!$B$1)),C967,IF(ISNUMBER(FIND("SU",'Základní údaje a obsah spisu'!$B$1)),D967,IF(ISNUMBER(FIND("SM",'Základní údaje a obsah spisu'!$B$1)),E967,IF(ISNUMBER(FIND("ZP",'Základní údaje a obsah spisu'!$B$1)),F967,IF(ISNUMBER(FIND("ST",'Základní údaje a obsah spisu'!$B$1)),#REF!,IF(ISNUMBER(FIND("RI",'Základní údaje a obsah spisu'!$B$1)),H967,I967)))))))</f>
        <v>0</v>
      </c>
    </row>
    <row r="968" spans="1:1" x14ac:dyDescent="0.25">
      <c r="A968">
        <f>IF(ISNUMBER(FIND("KI",'Základní údaje a obsah spisu'!$B$1)),B968,IF(ISNUMBER(FIND("PS",'Základní údaje a obsah spisu'!$B$1)),C968,IF(ISNUMBER(FIND("SU",'Základní údaje a obsah spisu'!$B$1)),D968,IF(ISNUMBER(FIND("SM",'Základní údaje a obsah spisu'!$B$1)),E968,IF(ISNUMBER(FIND("ZP",'Základní údaje a obsah spisu'!$B$1)),F968,IF(ISNUMBER(FIND("ST",'Základní údaje a obsah spisu'!$B$1)),#REF!,IF(ISNUMBER(FIND("RI",'Základní údaje a obsah spisu'!$B$1)),H968,I968)))))))</f>
        <v>0</v>
      </c>
    </row>
    <row r="969" spans="1:1" x14ac:dyDescent="0.25">
      <c r="A969">
        <f>IF(ISNUMBER(FIND("KI",'Základní údaje a obsah spisu'!$B$1)),B969,IF(ISNUMBER(FIND("PS",'Základní údaje a obsah spisu'!$B$1)),C969,IF(ISNUMBER(FIND("SU",'Základní údaje a obsah spisu'!$B$1)),D969,IF(ISNUMBER(FIND("SM",'Základní údaje a obsah spisu'!$B$1)),E969,IF(ISNUMBER(FIND("ZP",'Základní údaje a obsah spisu'!$B$1)),F969,IF(ISNUMBER(FIND("ST",'Základní údaje a obsah spisu'!$B$1)),#REF!,IF(ISNUMBER(FIND("RI",'Základní údaje a obsah spisu'!$B$1)),H969,I969)))))))</f>
        <v>0</v>
      </c>
    </row>
    <row r="970" spans="1:1" x14ac:dyDescent="0.25">
      <c r="A970">
        <f>IF(ISNUMBER(FIND("KI",'Základní údaje a obsah spisu'!$B$1)),B970,IF(ISNUMBER(FIND("PS",'Základní údaje a obsah spisu'!$B$1)),C970,IF(ISNUMBER(FIND("SU",'Základní údaje a obsah spisu'!$B$1)),D970,IF(ISNUMBER(FIND("SM",'Základní údaje a obsah spisu'!$B$1)),E970,IF(ISNUMBER(FIND("ZP",'Základní údaje a obsah spisu'!$B$1)),F970,IF(ISNUMBER(FIND("ST",'Základní údaje a obsah spisu'!$B$1)),#REF!,IF(ISNUMBER(FIND("RI",'Základní údaje a obsah spisu'!$B$1)),H970,I970)))))))</f>
        <v>0</v>
      </c>
    </row>
    <row r="971" spans="1:1" x14ac:dyDescent="0.25">
      <c r="A971">
        <f>IF(ISNUMBER(FIND("KI",'Základní údaje a obsah spisu'!$B$1)),B971,IF(ISNUMBER(FIND("PS",'Základní údaje a obsah spisu'!$B$1)),C971,IF(ISNUMBER(FIND("SU",'Základní údaje a obsah spisu'!$B$1)),D971,IF(ISNUMBER(FIND("SM",'Základní údaje a obsah spisu'!$B$1)),E971,IF(ISNUMBER(FIND("ZP",'Základní údaje a obsah spisu'!$B$1)),F971,IF(ISNUMBER(FIND("ST",'Základní údaje a obsah spisu'!$B$1)),#REF!,IF(ISNUMBER(FIND("RI",'Základní údaje a obsah spisu'!$B$1)),H971,I971)))))))</f>
        <v>0</v>
      </c>
    </row>
    <row r="972" spans="1:1" x14ac:dyDescent="0.25">
      <c r="A972">
        <f>IF(ISNUMBER(FIND("KI",'Základní údaje a obsah spisu'!$B$1)),B972,IF(ISNUMBER(FIND("PS",'Základní údaje a obsah spisu'!$B$1)),C972,IF(ISNUMBER(FIND("SU",'Základní údaje a obsah spisu'!$B$1)),D972,IF(ISNUMBER(FIND("SM",'Základní údaje a obsah spisu'!$B$1)),E972,IF(ISNUMBER(FIND("ZP",'Základní údaje a obsah spisu'!$B$1)),F972,IF(ISNUMBER(FIND("ST",'Základní údaje a obsah spisu'!$B$1)),#REF!,IF(ISNUMBER(FIND("RI",'Základní údaje a obsah spisu'!$B$1)),H972,I972)))))))</f>
        <v>0</v>
      </c>
    </row>
    <row r="973" spans="1:1" x14ac:dyDescent="0.25">
      <c r="A973">
        <f>IF(ISNUMBER(FIND("KI",'Základní údaje a obsah spisu'!$B$1)),B973,IF(ISNUMBER(FIND("PS",'Základní údaje a obsah spisu'!$B$1)),C973,IF(ISNUMBER(FIND("SU",'Základní údaje a obsah spisu'!$B$1)),D973,IF(ISNUMBER(FIND("SM",'Základní údaje a obsah spisu'!$B$1)),E973,IF(ISNUMBER(FIND("ZP",'Základní údaje a obsah spisu'!$B$1)),F973,IF(ISNUMBER(FIND("ST",'Základní údaje a obsah spisu'!$B$1)),#REF!,IF(ISNUMBER(FIND("RI",'Základní údaje a obsah spisu'!$B$1)),H973,I973)))))))</f>
        <v>0</v>
      </c>
    </row>
    <row r="974" spans="1:1" x14ac:dyDescent="0.25">
      <c r="A974">
        <f>IF(ISNUMBER(FIND("KI",'Základní údaje a obsah spisu'!$B$1)),B974,IF(ISNUMBER(FIND("PS",'Základní údaje a obsah spisu'!$B$1)),C974,IF(ISNUMBER(FIND("SU",'Základní údaje a obsah spisu'!$B$1)),D974,IF(ISNUMBER(FIND("SM",'Základní údaje a obsah spisu'!$B$1)),E974,IF(ISNUMBER(FIND("ZP",'Základní údaje a obsah spisu'!$B$1)),F974,IF(ISNUMBER(FIND("ST",'Základní údaje a obsah spisu'!$B$1)),#REF!,IF(ISNUMBER(FIND("RI",'Základní údaje a obsah spisu'!$B$1)),H974,I974)))))))</f>
        <v>0</v>
      </c>
    </row>
    <row r="975" spans="1:1" x14ac:dyDescent="0.25">
      <c r="A975">
        <f>IF(ISNUMBER(FIND("KI",'Základní údaje a obsah spisu'!$B$1)),B975,IF(ISNUMBER(FIND("PS",'Základní údaje a obsah spisu'!$B$1)),C975,IF(ISNUMBER(FIND("SU",'Základní údaje a obsah spisu'!$B$1)),D975,IF(ISNUMBER(FIND("SM",'Základní údaje a obsah spisu'!$B$1)),E975,IF(ISNUMBER(FIND("ZP",'Základní údaje a obsah spisu'!$B$1)),F975,IF(ISNUMBER(FIND("ST",'Základní údaje a obsah spisu'!$B$1)),#REF!,IF(ISNUMBER(FIND("RI",'Základní údaje a obsah spisu'!$B$1)),H975,I975)))))))</f>
        <v>0</v>
      </c>
    </row>
    <row r="976" spans="1:1" x14ac:dyDescent="0.25">
      <c r="A976">
        <f>IF(ISNUMBER(FIND("KI",'Základní údaje a obsah spisu'!$B$1)),B976,IF(ISNUMBER(FIND("PS",'Základní údaje a obsah spisu'!$B$1)),C976,IF(ISNUMBER(FIND("SU",'Základní údaje a obsah spisu'!$B$1)),D976,IF(ISNUMBER(FIND("SM",'Základní údaje a obsah spisu'!$B$1)),E976,IF(ISNUMBER(FIND("ZP",'Základní údaje a obsah spisu'!$B$1)),F976,IF(ISNUMBER(FIND("ST",'Základní údaje a obsah spisu'!$B$1)),#REF!,IF(ISNUMBER(FIND("RI",'Základní údaje a obsah spisu'!$B$1)),H976,I976)))))))</f>
        <v>0</v>
      </c>
    </row>
    <row r="977" spans="1:1" x14ac:dyDescent="0.25">
      <c r="A977">
        <f>IF(ISNUMBER(FIND("KI",'Základní údaje a obsah spisu'!$B$1)),B977,IF(ISNUMBER(FIND("PS",'Základní údaje a obsah spisu'!$B$1)),C977,IF(ISNUMBER(FIND("SU",'Základní údaje a obsah spisu'!$B$1)),D977,IF(ISNUMBER(FIND("SM",'Základní údaje a obsah spisu'!$B$1)),E977,IF(ISNUMBER(FIND("ZP",'Základní údaje a obsah spisu'!$B$1)),F977,IF(ISNUMBER(FIND("ST",'Základní údaje a obsah spisu'!$B$1)),#REF!,IF(ISNUMBER(FIND("RI",'Základní údaje a obsah spisu'!$B$1)),H977,I977)))))))</f>
        <v>0</v>
      </c>
    </row>
    <row r="978" spans="1:1" x14ac:dyDescent="0.25">
      <c r="A978">
        <f>IF(ISNUMBER(FIND("KI",'Základní údaje a obsah spisu'!$B$1)),B978,IF(ISNUMBER(FIND("PS",'Základní údaje a obsah spisu'!$B$1)),C978,IF(ISNUMBER(FIND("SU",'Základní údaje a obsah spisu'!$B$1)),D978,IF(ISNUMBER(FIND("SM",'Základní údaje a obsah spisu'!$B$1)),E978,IF(ISNUMBER(FIND("ZP",'Základní údaje a obsah spisu'!$B$1)),F978,IF(ISNUMBER(FIND("ST",'Základní údaje a obsah spisu'!$B$1)),#REF!,IF(ISNUMBER(FIND("RI",'Základní údaje a obsah spisu'!$B$1)),H978,I978)))))))</f>
        <v>0</v>
      </c>
    </row>
    <row r="979" spans="1:1" x14ac:dyDescent="0.25">
      <c r="A979">
        <f>IF(ISNUMBER(FIND("KI",'Základní údaje a obsah spisu'!$B$1)),B979,IF(ISNUMBER(FIND("PS",'Základní údaje a obsah spisu'!$B$1)),C979,IF(ISNUMBER(FIND("SU",'Základní údaje a obsah spisu'!$B$1)),D979,IF(ISNUMBER(FIND("SM",'Základní údaje a obsah spisu'!$B$1)),E979,IF(ISNUMBER(FIND("ZP",'Základní údaje a obsah spisu'!$B$1)),F979,IF(ISNUMBER(FIND("ST",'Základní údaje a obsah spisu'!$B$1)),#REF!,IF(ISNUMBER(FIND("RI",'Základní údaje a obsah spisu'!$B$1)),H979,I979)))))))</f>
        <v>0</v>
      </c>
    </row>
    <row r="980" spans="1:1" x14ac:dyDescent="0.25">
      <c r="A980">
        <f>IF(ISNUMBER(FIND("KI",'Základní údaje a obsah spisu'!$B$1)),B980,IF(ISNUMBER(FIND("PS",'Základní údaje a obsah spisu'!$B$1)),C980,IF(ISNUMBER(FIND("SU",'Základní údaje a obsah spisu'!$B$1)),D980,IF(ISNUMBER(FIND("SM",'Základní údaje a obsah spisu'!$B$1)),E980,IF(ISNUMBER(FIND("ZP",'Základní údaje a obsah spisu'!$B$1)),F980,IF(ISNUMBER(FIND("ST",'Základní údaje a obsah spisu'!$B$1)),#REF!,IF(ISNUMBER(FIND("RI",'Základní údaje a obsah spisu'!$B$1)),H980,I980)))))))</f>
        <v>0</v>
      </c>
    </row>
    <row r="981" spans="1:1" x14ac:dyDescent="0.25">
      <c r="A981">
        <f>IF(ISNUMBER(FIND("KI",'Základní údaje a obsah spisu'!$B$1)),B981,IF(ISNUMBER(FIND("PS",'Základní údaje a obsah spisu'!$B$1)),C981,IF(ISNUMBER(FIND("SU",'Základní údaje a obsah spisu'!$B$1)),D981,IF(ISNUMBER(FIND("SM",'Základní údaje a obsah spisu'!$B$1)),E981,IF(ISNUMBER(FIND("ZP",'Základní údaje a obsah spisu'!$B$1)),F981,IF(ISNUMBER(FIND("ST",'Základní údaje a obsah spisu'!$B$1)),#REF!,IF(ISNUMBER(FIND("RI",'Základní údaje a obsah spisu'!$B$1)),H981,I981)))))))</f>
        <v>0</v>
      </c>
    </row>
    <row r="982" spans="1:1" x14ac:dyDescent="0.25">
      <c r="A982">
        <f>IF(ISNUMBER(FIND("KI",'Základní údaje a obsah spisu'!$B$1)),B982,IF(ISNUMBER(FIND("PS",'Základní údaje a obsah spisu'!$B$1)),C982,IF(ISNUMBER(FIND("SU",'Základní údaje a obsah spisu'!$B$1)),D982,IF(ISNUMBER(FIND("SM",'Základní údaje a obsah spisu'!$B$1)),E982,IF(ISNUMBER(FIND("ZP",'Základní údaje a obsah spisu'!$B$1)),F982,IF(ISNUMBER(FIND("ST",'Základní údaje a obsah spisu'!$B$1)),#REF!,IF(ISNUMBER(FIND("RI",'Základní údaje a obsah spisu'!$B$1)),H982,I982)))))))</f>
        <v>0</v>
      </c>
    </row>
    <row r="983" spans="1:1" x14ac:dyDescent="0.25">
      <c r="A983">
        <f>IF(ISNUMBER(FIND("KI",'Základní údaje a obsah spisu'!$B$1)),B983,IF(ISNUMBER(FIND("PS",'Základní údaje a obsah spisu'!$B$1)),C983,IF(ISNUMBER(FIND("SU",'Základní údaje a obsah spisu'!$B$1)),D983,IF(ISNUMBER(FIND("SM",'Základní údaje a obsah spisu'!$B$1)),E983,IF(ISNUMBER(FIND("ZP",'Základní údaje a obsah spisu'!$B$1)),F983,IF(ISNUMBER(FIND("ST",'Základní údaje a obsah spisu'!$B$1)),#REF!,IF(ISNUMBER(FIND("RI",'Základní údaje a obsah spisu'!$B$1)),H983,I983)))))))</f>
        <v>0</v>
      </c>
    </row>
    <row r="984" spans="1:1" x14ac:dyDescent="0.25">
      <c r="A984">
        <f>IF(ISNUMBER(FIND("KI",'Základní údaje a obsah spisu'!$B$1)),B984,IF(ISNUMBER(FIND("PS",'Základní údaje a obsah spisu'!$B$1)),C984,IF(ISNUMBER(FIND("SU",'Základní údaje a obsah spisu'!$B$1)),D984,IF(ISNUMBER(FIND("SM",'Základní údaje a obsah spisu'!$B$1)),E984,IF(ISNUMBER(FIND("ZP",'Základní údaje a obsah spisu'!$B$1)),F984,IF(ISNUMBER(FIND("ST",'Základní údaje a obsah spisu'!$B$1)),#REF!,IF(ISNUMBER(FIND("RI",'Základní údaje a obsah spisu'!$B$1)),H984,I984)))))))</f>
        <v>0</v>
      </c>
    </row>
    <row r="985" spans="1:1" x14ac:dyDescent="0.25">
      <c r="A985">
        <f>IF(ISNUMBER(FIND("KI",'Základní údaje a obsah spisu'!$B$1)),B985,IF(ISNUMBER(FIND("PS",'Základní údaje a obsah spisu'!$B$1)),C985,IF(ISNUMBER(FIND("SU",'Základní údaje a obsah spisu'!$B$1)),D985,IF(ISNUMBER(FIND("SM",'Základní údaje a obsah spisu'!$B$1)),E985,IF(ISNUMBER(FIND("ZP",'Základní údaje a obsah spisu'!$B$1)),F985,IF(ISNUMBER(FIND("ST",'Základní údaje a obsah spisu'!$B$1)),#REF!,IF(ISNUMBER(FIND("RI",'Základní údaje a obsah spisu'!$B$1)),H985,I985)))))))</f>
        <v>0</v>
      </c>
    </row>
    <row r="986" spans="1:1" x14ac:dyDescent="0.25">
      <c r="A986">
        <f>IF(ISNUMBER(FIND("KI",'Základní údaje a obsah spisu'!$B$1)),B986,IF(ISNUMBER(FIND("PS",'Základní údaje a obsah spisu'!$B$1)),C986,IF(ISNUMBER(FIND("SU",'Základní údaje a obsah spisu'!$B$1)),D986,IF(ISNUMBER(FIND("SM",'Základní údaje a obsah spisu'!$B$1)),E986,IF(ISNUMBER(FIND("ZP",'Základní údaje a obsah spisu'!$B$1)),F986,IF(ISNUMBER(FIND("ST",'Základní údaje a obsah spisu'!$B$1)),#REF!,IF(ISNUMBER(FIND("RI",'Základní údaje a obsah spisu'!$B$1)),H986,I986)))))))</f>
        <v>0</v>
      </c>
    </row>
    <row r="987" spans="1:1" x14ac:dyDescent="0.25">
      <c r="A987">
        <f>IF(ISNUMBER(FIND("KI",'Základní údaje a obsah spisu'!$B$1)),B987,IF(ISNUMBER(FIND("PS",'Základní údaje a obsah spisu'!$B$1)),C987,IF(ISNUMBER(FIND("SU",'Základní údaje a obsah spisu'!$B$1)),D987,IF(ISNUMBER(FIND("SM",'Základní údaje a obsah spisu'!$B$1)),E987,IF(ISNUMBER(FIND("ZP",'Základní údaje a obsah spisu'!$B$1)),F987,IF(ISNUMBER(FIND("ST",'Základní údaje a obsah spisu'!$B$1)),#REF!,IF(ISNUMBER(FIND("RI",'Základní údaje a obsah spisu'!$B$1)),H987,I987)))))))</f>
        <v>0</v>
      </c>
    </row>
    <row r="988" spans="1:1" x14ac:dyDescent="0.25">
      <c r="A988">
        <f>IF(ISNUMBER(FIND("KI",'Základní údaje a obsah spisu'!$B$1)),B988,IF(ISNUMBER(FIND("PS",'Základní údaje a obsah spisu'!$B$1)),C988,IF(ISNUMBER(FIND("SU",'Základní údaje a obsah spisu'!$B$1)),D988,IF(ISNUMBER(FIND("SM",'Základní údaje a obsah spisu'!$B$1)),E988,IF(ISNUMBER(FIND("ZP",'Základní údaje a obsah spisu'!$B$1)),F988,IF(ISNUMBER(FIND("ST",'Základní údaje a obsah spisu'!$B$1)),#REF!,IF(ISNUMBER(FIND("RI",'Základní údaje a obsah spisu'!$B$1)),H988,I988)))))))</f>
        <v>0</v>
      </c>
    </row>
    <row r="989" spans="1:1" x14ac:dyDescent="0.25">
      <c r="A989">
        <f>IF(ISNUMBER(FIND("KI",'Základní údaje a obsah spisu'!$B$1)),B989,IF(ISNUMBER(FIND("PS",'Základní údaje a obsah spisu'!$B$1)),C989,IF(ISNUMBER(FIND("SU",'Základní údaje a obsah spisu'!$B$1)),D989,IF(ISNUMBER(FIND("SM",'Základní údaje a obsah spisu'!$B$1)),E989,IF(ISNUMBER(FIND("ZP",'Základní údaje a obsah spisu'!$B$1)),F989,IF(ISNUMBER(FIND("ST",'Základní údaje a obsah spisu'!$B$1)),#REF!,IF(ISNUMBER(FIND("RI",'Základní údaje a obsah spisu'!$B$1)),H989,I989)))))))</f>
        <v>0</v>
      </c>
    </row>
    <row r="990" spans="1:1" x14ac:dyDescent="0.25">
      <c r="A990">
        <f>IF(ISNUMBER(FIND("KI",'Základní údaje a obsah spisu'!$B$1)),B990,IF(ISNUMBER(FIND("PS",'Základní údaje a obsah spisu'!$B$1)),C990,IF(ISNUMBER(FIND("SU",'Základní údaje a obsah spisu'!$B$1)),D990,IF(ISNUMBER(FIND("SM",'Základní údaje a obsah spisu'!$B$1)),E990,IF(ISNUMBER(FIND("ZP",'Základní údaje a obsah spisu'!$B$1)),F990,IF(ISNUMBER(FIND("ST",'Základní údaje a obsah spisu'!$B$1)),#REF!,IF(ISNUMBER(FIND("RI",'Základní údaje a obsah spisu'!$B$1)),H990,I990)))))))</f>
        <v>0</v>
      </c>
    </row>
    <row r="991" spans="1:1" x14ac:dyDescent="0.25">
      <c r="A991">
        <f>IF(ISNUMBER(FIND("KI",'Základní údaje a obsah spisu'!$B$1)),B991,IF(ISNUMBER(FIND("PS",'Základní údaje a obsah spisu'!$B$1)),C991,IF(ISNUMBER(FIND("SU",'Základní údaje a obsah spisu'!$B$1)),D991,IF(ISNUMBER(FIND("SM",'Základní údaje a obsah spisu'!$B$1)),E991,IF(ISNUMBER(FIND("ZP",'Základní údaje a obsah spisu'!$B$1)),F991,IF(ISNUMBER(FIND("ST",'Základní údaje a obsah spisu'!$B$1)),#REF!,IF(ISNUMBER(FIND("RI",'Základní údaje a obsah spisu'!$B$1)),H991,I991)))))))</f>
        <v>0</v>
      </c>
    </row>
    <row r="992" spans="1:1" x14ac:dyDescent="0.25">
      <c r="A992">
        <f>IF(ISNUMBER(FIND("KI",'Základní údaje a obsah spisu'!$B$1)),B992,IF(ISNUMBER(FIND("PS",'Základní údaje a obsah spisu'!$B$1)),C992,IF(ISNUMBER(FIND("SU",'Základní údaje a obsah spisu'!$B$1)),D992,IF(ISNUMBER(FIND("SM",'Základní údaje a obsah spisu'!$B$1)),E992,IF(ISNUMBER(FIND("ZP",'Základní údaje a obsah spisu'!$B$1)),F992,IF(ISNUMBER(FIND("ST",'Základní údaje a obsah spisu'!$B$1)),#REF!,IF(ISNUMBER(FIND("RI",'Základní údaje a obsah spisu'!$B$1)),H992,I992)))))))</f>
        <v>0</v>
      </c>
    </row>
    <row r="993" spans="1:1" x14ac:dyDescent="0.25">
      <c r="A993">
        <f>IF(ISNUMBER(FIND("KI",'Základní údaje a obsah spisu'!$B$1)),B993,IF(ISNUMBER(FIND("PS",'Základní údaje a obsah spisu'!$B$1)),C993,IF(ISNUMBER(FIND("SU",'Základní údaje a obsah spisu'!$B$1)),D993,IF(ISNUMBER(FIND("SM",'Základní údaje a obsah spisu'!$B$1)),E993,IF(ISNUMBER(FIND("ZP",'Základní údaje a obsah spisu'!$B$1)),F993,IF(ISNUMBER(FIND("ST",'Základní údaje a obsah spisu'!$B$1)),#REF!,IF(ISNUMBER(FIND("RI",'Základní údaje a obsah spisu'!$B$1)),H993,I993)))))))</f>
        <v>0</v>
      </c>
    </row>
    <row r="994" spans="1:1" x14ac:dyDescent="0.25">
      <c r="A994">
        <f>IF(ISNUMBER(FIND("KI",'Základní údaje a obsah spisu'!$B$1)),B994,IF(ISNUMBER(FIND("PS",'Základní údaje a obsah spisu'!$B$1)),C994,IF(ISNUMBER(FIND("SU",'Základní údaje a obsah spisu'!$B$1)),D994,IF(ISNUMBER(FIND("SM",'Základní údaje a obsah spisu'!$B$1)),E994,IF(ISNUMBER(FIND("ZP",'Základní údaje a obsah spisu'!$B$1)),F994,IF(ISNUMBER(FIND("ST",'Základní údaje a obsah spisu'!$B$1)),#REF!,IF(ISNUMBER(FIND("RI",'Základní údaje a obsah spisu'!$B$1)),H994,I994)))))))</f>
        <v>0</v>
      </c>
    </row>
    <row r="995" spans="1:1" x14ac:dyDescent="0.25">
      <c r="A995">
        <f>IF(ISNUMBER(FIND("KI",'Základní údaje a obsah spisu'!$B$1)),B995,IF(ISNUMBER(FIND("PS",'Základní údaje a obsah spisu'!$B$1)),C995,IF(ISNUMBER(FIND("SU",'Základní údaje a obsah spisu'!$B$1)),D995,IF(ISNUMBER(FIND("SM",'Základní údaje a obsah spisu'!$B$1)),E995,IF(ISNUMBER(FIND("ZP",'Základní údaje a obsah spisu'!$B$1)),F995,IF(ISNUMBER(FIND("ST",'Základní údaje a obsah spisu'!$B$1)),#REF!,IF(ISNUMBER(FIND("RI",'Základní údaje a obsah spisu'!$B$1)),H995,I995)))))))</f>
        <v>0</v>
      </c>
    </row>
    <row r="996" spans="1:1" x14ac:dyDescent="0.25">
      <c r="A996">
        <f>IF(ISNUMBER(FIND("KI",'Základní údaje a obsah spisu'!$B$1)),#REF!,IF(ISNUMBER(FIND("PS",'Základní údaje a obsah spisu'!$B$1)),C996,IF(ISNUMBER(FIND("SU",'Základní údaje a obsah spisu'!$B$1)),D996,IF(ISNUMBER(FIND("SM",'Základní údaje a obsah spisu'!$B$1)),E996,IF(ISNUMBER(FIND("ZP",'Základní údaje a obsah spisu'!$B$1)),F996,IF(ISNUMBER(FIND("ST",'Základní údaje a obsah spisu'!$B$1)),#REF!,IF(ISNUMBER(FIND("RI",'Základní údaje a obsah spisu'!$B$1)),H996,I996)))))))</f>
        <v>0</v>
      </c>
    </row>
    <row r="997" spans="1:1" x14ac:dyDescent="0.25">
      <c r="A997">
        <f>IF(ISNUMBER(FIND("KI",'Základní údaje a obsah spisu'!$B$1)),#REF!,IF(ISNUMBER(FIND("PS",'Základní údaje a obsah spisu'!$B$1)),C997,IF(ISNUMBER(FIND("SU",'Základní údaje a obsah spisu'!$B$1)),D997,IF(ISNUMBER(FIND("SM",'Základní údaje a obsah spisu'!$B$1)),E997,IF(ISNUMBER(FIND("ZP",'Základní údaje a obsah spisu'!$B$1)),F997,IF(ISNUMBER(FIND("ST",'Základní údaje a obsah spisu'!$B$1)),#REF!,IF(ISNUMBER(FIND("RI",'Základní údaje a obsah spisu'!$B$1)),H997,I997)))))))</f>
        <v>0</v>
      </c>
    </row>
    <row r="998" spans="1:1" x14ac:dyDescent="0.25">
      <c r="A998">
        <f>IF(ISNUMBER(FIND("KI",'Základní údaje a obsah spisu'!$B$1)),#REF!,IF(ISNUMBER(FIND("PS",'Základní údaje a obsah spisu'!$B$1)),C998,IF(ISNUMBER(FIND("SU",'Základní údaje a obsah spisu'!$B$1)),D998,IF(ISNUMBER(FIND("SM",'Základní údaje a obsah spisu'!$B$1)),E998,IF(ISNUMBER(FIND("ZP",'Základní údaje a obsah spisu'!$B$1)),F998,IF(ISNUMBER(FIND("ST",'Základní údaje a obsah spisu'!$B$1)),#REF!,IF(ISNUMBER(FIND("RI",'Základní údaje a obsah spisu'!$B$1)),H998,I998)))))))</f>
        <v>0</v>
      </c>
    </row>
    <row r="999" spans="1:1" x14ac:dyDescent="0.25">
      <c r="A999">
        <f>IF(ISNUMBER(FIND("KI",'Základní údaje a obsah spisu'!$B$1)),#REF!,IF(ISNUMBER(FIND("PS",'Základní údaje a obsah spisu'!$B$1)),C999,IF(ISNUMBER(FIND("SU",'Základní údaje a obsah spisu'!$B$1)),D999,IF(ISNUMBER(FIND("SM",'Základní údaje a obsah spisu'!$B$1)),E999,IF(ISNUMBER(FIND("ZP",'Základní údaje a obsah spisu'!$B$1)),F999,IF(ISNUMBER(FIND("ST",'Základní údaje a obsah spisu'!$B$1)),#REF!,IF(ISNUMBER(FIND("RI",'Základní údaje a obsah spisu'!$B$1)),H999,I999)))))))</f>
        <v>0</v>
      </c>
    </row>
    <row r="1000" spans="1:1" x14ac:dyDescent="0.25">
      <c r="A1000">
        <f>IF(ISNUMBER(FIND("KI",'Základní údaje a obsah spisu'!$B$1)),#REF!,IF(ISNUMBER(FIND("PS",'Základní údaje a obsah spisu'!$B$1)),C1000,IF(ISNUMBER(FIND("SU",'Základní údaje a obsah spisu'!$B$1)),D1000,IF(ISNUMBER(FIND("SM",'Základní údaje a obsah spisu'!$B$1)),E1000,IF(ISNUMBER(FIND("ZP",'Základní údaje a obsah spisu'!$B$1)),F1000,IF(ISNUMBER(FIND("ST",'Základní údaje a obsah spisu'!$B$1)),#REF!,IF(ISNUMBER(FIND("RI",'Základní údaje a obsah spisu'!$B$1)),H1000,I1000)))))))</f>
        <v>0</v>
      </c>
    </row>
    <row r="1001" spans="1:1" x14ac:dyDescent="0.25">
      <c r="A1001">
        <f>IF(ISNUMBER(FIND("KI",'Základní údaje a obsah spisu'!$B$1)),B996,IF(ISNUMBER(FIND("PS",'Základní údaje a obsah spisu'!$B$1)),C1001,IF(ISNUMBER(FIND("SU",'Základní údaje a obsah spisu'!$B$1)),D1001,IF(ISNUMBER(FIND("SM",'Základní údaje a obsah spisu'!$B$1)),E1001,IF(ISNUMBER(FIND("ZP",'Základní údaje a obsah spisu'!$B$1)),F1002,IF(ISNUMBER(FIND("ST",'Základní údaje a obsah spisu'!$B$1)),G844,IF(ISNUMBER(FIND("RI",'Základní údaje a obsah spisu'!$B$1)),H1001,I1001)))))))</f>
        <v>0</v>
      </c>
    </row>
  </sheetData>
  <pageMargins left="0.7" right="0.7" top="0.78740157499999996" bottom="0.78740157499999996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"/>
  <sheetViews>
    <sheetView workbookViewId="0">
      <selection activeCell="A19" sqref="A19"/>
    </sheetView>
  </sheetViews>
  <sheetFormatPr defaultRowHeight="15" x14ac:dyDescent="0.25"/>
  <cols>
    <col min="1" max="1" width="72.42578125" bestFit="1" customWidth="1"/>
  </cols>
  <sheetData>
    <row r="1" spans="1:1" x14ac:dyDescent="0.25">
      <c r="A1" t="s">
        <v>302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Základní údaje a obsah spisu</vt:lpstr>
      <vt:lpstr>Lhůty</vt:lpstr>
      <vt:lpstr>Nesplněné lhůty</vt:lpstr>
      <vt:lpstr>Procesní kroky</vt:lpstr>
      <vt:lpstr>Pověřené osoby</vt:lpstr>
      <vt:lpstr>Lhůty - data</vt:lpstr>
      <vt:lpstr>Zákl. údaje</vt:lpstr>
      <vt:lpstr>Instituce</vt:lpstr>
      <vt:lpstr>Zástupci</vt:lpstr>
      <vt:lpstr>Režim zákona</vt:lpstr>
      <vt:lpstr>List1</vt:lpstr>
      <vt:lpstr>ProcesníKroky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Pubalová Miloslava Mgr.</dc:creator>
  <cp:lastModifiedBy>Lukáš Vacek</cp:lastModifiedBy>
  <cp:lastPrinted>2014-12-03T09:15:06Z</cp:lastPrinted>
  <dcterms:created xsi:type="dcterms:W3CDTF">2013-01-04T07:18:23Z</dcterms:created>
  <dcterms:modified xsi:type="dcterms:W3CDTF">2016-08-01T08:52:50Z</dcterms:modified>
</cp:coreProperties>
</file>