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Hospodaření střediska\2022\VZ-IT-2022-1_3 Drobný materiál IT\"/>
    </mc:Choice>
  </mc:AlternateContent>
  <xr:revisionPtr revIDLastSave="0" documentId="13_ncr:1_{D7E92B66-0F77-452C-AEC2-24AD42D3483D}" xr6:coauthVersionLast="47" xr6:coauthVersionMax="47" xr10:uidLastSave="{00000000-0000-0000-0000-000000000000}"/>
  <bookViews>
    <workbookView xWindow="-28920" yWindow="-195" windowWidth="29040" windowHeight="16440" xr2:uid="{00000000-000D-0000-FFFF-FFFF00000000}"/>
  </bookViews>
  <sheets>
    <sheet name="OBJEDNÁVKA" sheetId="2" r:id="rId1"/>
    <sheet name="zdroj" sheetId="1" r:id="rId2"/>
  </sheets>
  <calcPr calcId="191029"/>
  <pivotCaches>
    <pivotCache cacheId="17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4" i="1" l="1"/>
  <c r="K94" i="1"/>
  <c r="M23" i="1"/>
  <c r="N23" i="1" s="1"/>
  <c r="M14" i="1"/>
  <c r="N14" i="1" s="1"/>
  <c r="M48" i="1"/>
  <c r="N48" i="1" s="1"/>
  <c r="M49" i="1"/>
  <c r="N49" i="1" s="1"/>
  <c r="M5" i="1"/>
  <c r="N5" i="1" s="1"/>
  <c r="M30" i="1"/>
  <c r="N30" i="1" s="1"/>
  <c r="M54" i="1"/>
  <c r="N54" i="1" s="1"/>
  <c r="M55" i="1"/>
  <c r="N55" i="1" s="1"/>
  <c r="M9" i="1"/>
  <c r="N9" i="1" s="1"/>
  <c r="M10" i="1"/>
  <c r="N10" i="1" s="1"/>
  <c r="F28" i="2"/>
  <c r="F34" i="2"/>
  <c r="F40" i="2"/>
  <c r="F46" i="2"/>
  <c r="F52" i="2"/>
  <c r="F29" i="2"/>
  <c r="F35" i="2"/>
  <c r="F41" i="2"/>
  <c r="F47" i="2"/>
  <c r="F53" i="2"/>
  <c r="F30" i="2"/>
  <c r="F36" i="2"/>
  <c r="F42" i="2"/>
  <c r="F48" i="2"/>
  <c r="F31" i="2"/>
  <c r="F37" i="2"/>
  <c r="F43" i="2"/>
  <c r="F49" i="2"/>
  <c r="F32" i="2"/>
  <c r="F38" i="2"/>
  <c r="F44" i="2"/>
  <c r="F50" i="2"/>
  <c r="F27" i="2"/>
  <c r="F33" i="2"/>
  <c r="F39" i="2"/>
  <c r="F45" i="2"/>
  <c r="F51" i="2"/>
  <c r="M25" i="1" l="1"/>
  <c r="N25" i="1" s="1"/>
  <c r="M47" i="1"/>
  <c r="N47" i="1" s="1"/>
  <c r="M41" i="1"/>
  <c r="N41" i="1" s="1"/>
  <c r="M44" i="1"/>
  <c r="N44" i="1" s="1"/>
  <c r="M42" i="1"/>
  <c r="N42" i="1" s="1"/>
  <c r="M50" i="1"/>
  <c r="N50" i="1" s="1"/>
  <c r="M16" i="1"/>
  <c r="N16" i="1" s="1"/>
  <c r="M24" i="1"/>
  <c r="N24" i="1" s="1"/>
  <c r="M29" i="1"/>
  <c r="N29" i="1" s="1"/>
  <c r="M52" i="1"/>
  <c r="N52" i="1" s="1"/>
  <c r="M21" i="1"/>
  <c r="N21" i="1" s="1"/>
  <c r="M31" i="1"/>
  <c r="N31" i="1" s="1"/>
  <c r="M45" i="1"/>
  <c r="N45" i="1" s="1"/>
  <c r="M34" i="1"/>
  <c r="N34" i="1" s="1"/>
  <c r="M6" i="1"/>
  <c r="N6" i="1" s="1"/>
  <c r="M7" i="1"/>
  <c r="N7" i="1" s="1"/>
  <c r="M35" i="1"/>
  <c r="N35" i="1" s="1"/>
  <c r="M38" i="1"/>
  <c r="N38" i="1" s="1"/>
  <c r="M36" i="1"/>
  <c r="N36" i="1" s="1"/>
  <c r="M37" i="1"/>
  <c r="N37" i="1" s="1"/>
  <c r="M15" i="1"/>
  <c r="N15" i="1" s="1"/>
  <c r="M3" i="1"/>
  <c r="N3" i="1" s="1"/>
  <c r="M32" i="1"/>
  <c r="N32" i="1" s="1"/>
  <c r="M40" i="1"/>
  <c r="N40" i="1" s="1"/>
  <c r="M46" i="1"/>
  <c r="N46" i="1" s="1"/>
  <c r="M8" i="1"/>
  <c r="N8" i="1" s="1"/>
  <c r="M43" i="1"/>
  <c r="N43" i="1" s="1"/>
  <c r="M17" i="1"/>
  <c r="N17" i="1" s="1"/>
  <c r="M33" i="1"/>
  <c r="N33" i="1" s="1"/>
  <c r="M56" i="1"/>
  <c r="N56" i="1" s="1"/>
  <c r="M27" i="1"/>
  <c r="N27" i="1" s="1"/>
  <c r="M18" i="1"/>
  <c r="N18" i="1"/>
  <c r="M39" i="1"/>
  <c r="N39" i="1" s="1"/>
  <c r="M12" i="1"/>
  <c r="N12" i="1" s="1"/>
  <c r="M13" i="1"/>
  <c r="N13" i="1" s="1"/>
  <c r="M11" i="1"/>
  <c r="N11" i="1" s="1"/>
  <c r="M26" i="1"/>
  <c r="N26" i="1" s="1"/>
  <c r="M20" i="1"/>
  <c r="N20" i="1" s="1"/>
  <c r="M19" i="1"/>
  <c r="N19" i="1" s="1"/>
  <c r="M4" i="1"/>
  <c r="N4" i="1" s="1"/>
  <c r="M51" i="1"/>
  <c r="N51" i="1" s="1"/>
  <c r="M94" i="1" l="1"/>
  <c r="F8" i="2"/>
  <c r="F21" i="2"/>
  <c r="F23" i="2"/>
  <c r="F13" i="2"/>
  <c r="F10" i="2"/>
  <c r="F19" i="2"/>
  <c r="F5" i="2"/>
  <c r="F24" i="2"/>
  <c r="F17" i="2"/>
  <c r="F14" i="2"/>
  <c r="F6" i="2"/>
  <c r="F22" i="2"/>
  <c r="F9" i="2"/>
  <c r="F7" i="2"/>
  <c r="F20" i="2"/>
  <c r="F16" i="2"/>
  <c r="F12" i="2"/>
  <c r="F25" i="2"/>
  <c r="F26" i="2"/>
  <c r="F18" i="2"/>
  <c r="F11" i="2"/>
  <c r="F15" i="2"/>
  <c r="F54" i="2" l="1"/>
  <c r="N94" i="1"/>
</calcChain>
</file>

<file path=xl/sharedStrings.xml><?xml version="1.0" encoding="utf-8"?>
<sst xmlns="http://schemas.openxmlformats.org/spreadsheetml/2006/main" count="294" uniqueCount="183">
  <si>
    <t>Zamítnuto</t>
  </si>
  <si>
    <t>.</t>
  </si>
  <si>
    <t>Číslo</t>
  </si>
  <si>
    <t>Částka</t>
  </si>
  <si>
    <t>Datum</t>
  </si>
  <si>
    <t>Vyřizuje</t>
  </si>
  <si>
    <t>Věc</t>
  </si>
  <si>
    <t>Vlastní objednávky</t>
  </si>
  <si>
    <t>Zadání</t>
  </si>
  <si>
    <t>Příklad</t>
  </si>
  <si>
    <t>množství</t>
  </si>
  <si>
    <t>j.cena</t>
  </si>
  <si>
    <t>cena</t>
  </si>
  <si>
    <t>s DPH</t>
  </si>
  <si>
    <t>poř.č.</t>
  </si>
  <si>
    <t>Celkem</t>
  </si>
  <si>
    <t>Celkový součet</t>
  </si>
  <si>
    <t>Poptávka</t>
  </si>
  <si>
    <t>Nabídka</t>
  </si>
  <si>
    <t>cena/ks</t>
  </si>
  <si>
    <t>cena/pol.</t>
  </si>
  <si>
    <t>pol.č.</t>
  </si>
  <si>
    <t>VÚŽV, v.v.i.</t>
  </si>
  <si>
    <t>Přenosilová Věra</t>
  </si>
  <si>
    <t>Melčová Soňa</t>
  </si>
  <si>
    <t>Illmannová Gudrun</t>
  </si>
  <si>
    <t>Mach Oldřich</t>
  </si>
  <si>
    <t>Veselá Zdeňka</t>
  </si>
  <si>
    <t>Pouzdro pro notebook s maximální úhlopříčkou 14"</t>
  </si>
  <si>
    <t>https://www.czc.cz/lenovo-pouzdro-business-na-notebook-14-seda/307215/produkt</t>
  </si>
  <si>
    <t>Koblihová Jarmila</t>
  </si>
  <si>
    <t>Sloupec1</t>
  </si>
  <si>
    <t>VZ-IT-2022-1.3</t>
  </si>
  <si>
    <t>1x náhradní toner pro Konica Minolta 4052 PCL Laborky, VB 1. patro.</t>
  </si>
  <si>
    <t>Čermák Ladislav</t>
  </si>
  <si>
    <t xml:space="preserve">Objednávám 2 externí pevné disky s kapacitou 10TB a 1 externí disk s kapacitou 1 TB, rozhraní USB 3.0 </t>
  </si>
  <si>
    <t>Malá Gabriela</t>
  </si>
  <si>
    <t>Hoskovcová Barbora</t>
  </si>
  <si>
    <t>Tonery canon T10L BK</t>
  </si>
  <si>
    <t>Tonery canon T10L Y</t>
  </si>
  <si>
    <t>Tonery canon T10L C</t>
  </si>
  <si>
    <t>Tonery canon T10L M</t>
  </si>
  <si>
    <t>1. Monitor s Display port/HDMI k Noteboku YOGA LENOVO VT21003, Pivot, 27"</t>
  </si>
  <si>
    <t xml:space="preserve">2. Menší, kompaktní batoh s protektivními prvky pro YOGA LENOVO, Kingsons Anti-theft Backpack Light Grey 15.6"  </t>
  </si>
  <si>
    <t>Kyselová Jitka</t>
  </si>
  <si>
    <t>BROTHER DCP - L2512D - SKŘIVANOVÁ</t>
  </si>
  <si>
    <t>OKI B412 - MELČOVÁ</t>
  </si>
  <si>
    <t>Prosím o zakoupení 2 externích disků (4 tb) pro zálohování dat. Děkuji</t>
  </si>
  <si>
    <t>Šárová Radka</t>
  </si>
  <si>
    <t>1x toner do tiskárny - HP Laser Jet - zootechnici</t>
  </si>
  <si>
    <t>2x toner DR-2401, tiskárna brother - zootechnici</t>
  </si>
  <si>
    <t>2x toner od tiskárny brother HL-B2080 DW - Koblihová</t>
  </si>
  <si>
    <t>Objednávám pro Ing. Jana Vařeku webkameru k PC + sluchátka</t>
  </si>
  <si>
    <t>Prošková Renata</t>
  </si>
  <si>
    <t>Pouzdro pro notebook s maximální úhlopříčkou 14" - ne taška či batoh</t>
  </si>
  <si>
    <t>USB 3.2 Gen 1 HUB</t>
  </si>
  <si>
    <t>USB 3.2 Gen 1 HUB 4-port + Ethernet, kovová konstrukce</t>
  </si>
  <si>
    <t>https://www.czc.cz/axagon-hma-gl3a-usb-3-2-gen-1-hub-porty-3x-usb-a-gigabit-ethernet-kovovy-kabel-usb-a-20cm/311946/produkt</t>
  </si>
  <si>
    <t>Ethernet adaptér, USB 3.0</t>
  </si>
  <si>
    <t>Ethernet adaptér, USB 3.0 (USB-A/RJ45)</t>
  </si>
  <si>
    <t>https://www.czc.cz/ugreen-ethernet-adapter-usb-3-0-10-100-1000mbps-10cm/336651/produkt</t>
  </si>
  <si>
    <t>Powerbanka 20 000 mAh</t>
  </si>
  <si>
    <t>Powerbanka 20 000 mAh Vstupní konektor: Micro USB, USB-C Výstupní konektory: USB-A 2x, USB-C</t>
  </si>
  <si>
    <t>https://www.czc.cz/trust-powerbanka-primo-eco-20000mah-cerna/351016/produkt</t>
  </si>
  <si>
    <t>2 x Kabel USB-C - USB-C, 1 m</t>
  </si>
  <si>
    <t>https://www.czc.cz/axagon-kabel-usb-c-usb-c-speed-usb3-2-gen-1-pd60w-3a-opleteny-1m-cerna/336502/produkt</t>
  </si>
  <si>
    <t>Kabel USB-C - USB-C, 2 m</t>
  </si>
  <si>
    <t>Kabel USB-C - USB-C, 1 m (male-male)</t>
  </si>
  <si>
    <t>Kabel USB-C - USB-C, 2 m (male-male)</t>
  </si>
  <si>
    <t>https://www.czc.cz/axagon-kabel-usb-c-usb-c-speed-usb3-2-gen-1-pd60w-3a-opleteny-2m-cerna/336505/produkt</t>
  </si>
  <si>
    <t>Kabel USB-A - USB-C, 1,5 m</t>
  </si>
  <si>
    <t>Kabel USB-A - USB-C, 1,5 m (male-male)</t>
  </si>
  <si>
    <t>https://www.czc.cz/axagon-kabel-usb-a-usb-c-speed-usb3-2-gen-1-3a-opleteny-1-5m-cerna/336521/produkt</t>
  </si>
  <si>
    <t>Síťová nabíječka, USB-C, USB-A</t>
  </si>
  <si>
    <t>Síťová nabíječka, USB-C, USB-A Konektory: USB-A, USB-C Počet USB konektorů: 2</t>
  </si>
  <si>
    <t>Síťová nabíječka, USB-C</t>
  </si>
  <si>
    <t>Síťová nabíječka, USB-C Konektory: USB-C Počet USB konektorů: 1</t>
  </si>
  <si>
    <t>https://www.czc.cz/choetech-sitova-nabijecka-pd5005-usb-c-pd-20w-cerna/333652/produkt</t>
  </si>
  <si>
    <t>1x toner OKI B412</t>
  </si>
  <si>
    <t xml:space="preserve">1x toner LaserJet Pro MFP M227 sdn </t>
  </si>
  <si>
    <t>1x toner HP Color LaserJet Pro MFP M477 fdw black</t>
  </si>
  <si>
    <t>1x UPS</t>
  </si>
  <si>
    <t>Sloupec2</t>
  </si>
  <si>
    <t>Sloupec3</t>
  </si>
  <si>
    <t>Krejčová Michaela</t>
  </si>
  <si>
    <t>3x toner HP LaserJet 1320</t>
  </si>
  <si>
    <t>Prosím o objednání monitoru k PC o velikosti 32" (ve velmi dobrém rozlišení).</t>
  </si>
  <si>
    <t>Válec do laserové tiskárny - typ HP Color Laser Jet 2820 (invent. číslo 203241)</t>
  </si>
  <si>
    <t xml:space="preserve">SSD jednotka, kapacita 960 GB, rozhraní SATA 3.0 (kompatibilní se SATA 2.0), životnost 1 milion hodin, přenosové rychlosti - čtení/zápis až 500, resp. 450 MB/s.  </t>
  </si>
  <si>
    <t>Krúpa Emil</t>
  </si>
  <si>
    <t>https://www.czc.cz/kingston-now-a400-2-5-960gb/236457/produkt</t>
  </si>
  <si>
    <t>Vertikální počítačová myš s bezdrátovou 2,4GHz technologií</t>
  </si>
  <si>
    <t>https://www.czc.cz/connect-it-for-health-cmo-2700-bl-cervena/295455/produkt</t>
  </si>
  <si>
    <t>powerbanka, Kapacita 30000 mAh, rychlodobíjení 65W Power Delivery 3.0 a Quick Charge 3.0, celkem 5 výstupů - 4× USB s nabíjecím proudem až 5 A a 1× USB-C s výkonem 60 W. Vstupy MicroUSB, Lightning a obousměrný USB-C. Doba dobíjení 3 hodiny.</t>
  </si>
  <si>
    <t>https://www.czc.cz/baseus-amblight-powerbanka-s-digitalnim-displejem-qc-30000mah-kabel-usb-c-usb-c-100w-1m-bila/342759/produkt</t>
  </si>
  <si>
    <t>Toner black Canon-C-EXV33</t>
  </si>
  <si>
    <t>sada tonerů OKI do tiskárny OKI C332</t>
  </si>
  <si>
    <t xml:space="preserve">toner do Canon i-sensys MF443dw </t>
  </si>
  <si>
    <t>https://obchod.konicaminolta.cz/spotrebni-material/toner-cerny-vratny-tnp63-pro-konica-minolta-bizhub-4052-a-4752-25-000-stran</t>
  </si>
  <si>
    <t>Toner černý TNP63 pro Konica Minolta bizhub 4052 a 4752 (25 000 stran)                                         Může být i alternativní</t>
  </si>
  <si>
    <t>https://www.alza.cz/wd-elements-desktop-10tb-d5447062.htm#parametry</t>
  </si>
  <si>
    <t>https://www.alza.cz/verbatim-storen-go-2-5-gen2-usb-3-0?dq=5326536</t>
  </si>
  <si>
    <t>https://www.alza.cz/canon-t10l-cerny-d6776291.htm</t>
  </si>
  <si>
    <t>Toner Canon T10L Bk černý</t>
  </si>
  <si>
    <t>Toner Canon T10L Y žlutý</t>
  </si>
  <si>
    <t>Toner Canon T10L C modrý</t>
  </si>
  <si>
    <t>Toner Canon T10L M červený</t>
  </si>
  <si>
    <t>https://www.alza.cz/kingsons-anti-theft-backpack-light-grey-15-6-d6247934.htm?o=1</t>
  </si>
  <si>
    <t>https://www.alza.cz/27-asus-va27aqsb-d6398627.htm?o=1</t>
  </si>
  <si>
    <t>LCD monitor Quad HD 2560 × 1440, IPS, 16:9, 1 ms, 75Hz, FreeSync, 8bit, DisplayPort 1.2, HDMI 1.4, USB, sluchátkový výstup, nastavitelná výška, pivot, repro, VESA</t>
  </si>
  <si>
    <t>Toner Brother TN2421 - Může být i alternativní</t>
  </si>
  <si>
    <t>https://www.tonerpartner.cz/brother-tn-2421-tn2421-tonerpartner-toner-black-cerny-21483cz/</t>
  </si>
  <si>
    <t>HP LASER JET P2035 - VEJSKALOVÁ</t>
  </si>
  <si>
    <t>Toner HP CE505A - Může být i alternativní</t>
  </si>
  <si>
    <t>https://www.alza.cz/hp-ce505a-c-05a-cerny-originalni-d105891.htm?kampan=adwtts_tiskarny---spotrebak_pla_all_vendor_hp-tonery_c_9062838__SB306b_~137295669093~&amp;gclid=EAIaIQobChMIg6fTzsmH-gIVCp53Ch3jwQKWEAQYAiABEgLGxvD_BwE</t>
  </si>
  <si>
    <t>Toner OKI 45807106 (do OKI B412) může být i alternativní</t>
  </si>
  <si>
    <t>https://www.tonerynaplne.cz/toner-oki-45807106-oki-b412-b432-kompatibilni-cerny</t>
  </si>
  <si>
    <t>https://www.alza.cz/lacie-2-5-rugged-mini-4tb-d3810515.htm</t>
  </si>
  <si>
    <t>Webkamera video až 1920x1080, integrované duální všesměrové mikrofony, univerzální stolní klip, USB, automatické ostření.</t>
  </si>
  <si>
    <t>https://www.alza.cz/logitech-pro-stream-webcam-c922-pro-d4474188.htm</t>
  </si>
  <si>
    <t>https://www.alza.cz/lenovo-legion-h500-pro-7-1-gaming-headset-sleva-d7294970.htm</t>
  </si>
  <si>
    <t>Sluchátka uzavřená s oddělitelným mikrofonem USB A, 3,5mm jack 20-20000 Hz</t>
  </si>
  <si>
    <t>https://www.gigaprint.cz/toner/kompatibilni-toner-hp-cf230x-30x.html?conv=GoMe&amp;gclid=EAIaIQobChMIos6F5s6H-gIVhcvVCh06Cwu-EAQYBCABEgLf2vD_BwE</t>
  </si>
  <si>
    <t>Toner HP CF230A -  může být i alternativní</t>
  </si>
  <si>
    <t>Toner HP Q5949X - může být alternativní</t>
  </si>
  <si>
    <t>https://www.miroluk.cz/eshop-hp-49x-hp-q5949x.html</t>
  </si>
  <si>
    <t>Toner HP CF410A černý - může být i alternativní</t>
  </si>
  <si>
    <t>https://www.alza.cz/hp-cf410a-c-410a-cerny-originalni-d3808160.htm?kampan=adwtts_tiskarny---spotrebak_pla_all_vendor_hp-tonery_c_9062838__SE311k5_~137295669093~&amp;gclid=EAIaIQobChMI1_T2ldCH-gIVF7LVCh2K0AXXEAQYAiABEgKPEfD_BwE</t>
  </si>
  <si>
    <t>https://www.alza.cz/fortron-ups-nanofit-800-d5260196.htm</t>
  </si>
  <si>
    <t>https://www.miroluk.cz/eshop-kompatibilni-toner-s-canon-c-exv-33-cerny.html</t>
  </si>
  <si>
    <t>Toner black Canon-C-EXV33 - může být i alternativní</t>
  </si>
  <si>
    <t>https://www.gigaprint.cz/tiskarna/canon-i-sensys-mf443dw.html?gclid=EAIaIQobChMImo6EgdOH-gIVB7TVCh2aAAnxEAAYASAAEgKS4vD_BwE</t>
  </si>
  <si>
    <t>Toner Canon 057 - může být i alternativní</t>
  </si>
  <si>
    <t>https://www.tonerpartner.cz/multipack-oki-c301-c301-bk-c301-c-c301-m-c301-y-tonerpartner-toner-black-color-cerny-barevny-19126cz/?gclid=EAIaIQobChMInu3ywtOH-gIVY7R3Ch2OTgUxEAQYAiABEgIoyPD_BwE</t>
  </si>
  <si>
    <t>https://www.alza.cz/32-philips-325b1l-00-d6304435.htm</t>
  </si>
  <si>
    <t>LCD monitor Quad HD 2560 × 1440, IPS, 16:9, 4 ms, 75Hz, 10bit, 250 cd/m2, kontrast 1200:1, DisplayPort 1.2, HDMI 1.4, USB, sluchátkový výstup, pivot, repro, VESA</t>
  </si>
  <si>
    <t>https://www.tonerpartner.cz/brother-dr-2401-dr2401-opticka-jednotka-tonerpartner-premium-black-cerna-26398cz/?ppcbee-adtext-variant=Responsive+ad+text+%232&amp;gclid=EAIaIQobChMIoKD23tWH-gIVDrvVCh1xnwL4EAAYASAAEgIgivD_BwE</t>
  </si>
  <si>
    <t>https://www.miroluk.cz/eshop-kompatibilni-toner-s-brother-tn-b023-cerny.html</t>
  </si>
  <si>
    <t>Toner Brother TN-B023, černá - může být i alternativní</t>
  </si>
  <si>
    <t>Sklad</t>
  </si>
  <si>
    <t>https://www.alza.cz/verbatim-bd-r-lsl-25gb-printable-10ks-cakebox-d4349090.htm</t>
  </si>
  <si>
    <t>Vypalovací média blueray spindl 10ks</t>
  </si>
  <si>
    <t>https://www.alza.cz/maxell-dvd-r-double-layer-8x-10ks-cakebox-d155966.htm</t>
  </si>
  <si>
    <t>Vypalovací média DVD+R DL 8,5GB spindl 10ks</t>
  </si>
  <si>
    <t>DisplayPort (M) na DisplayPort (M) propojovací stíněný 1.5m černý</t>
  </si>
  <si>
    <t>https://www.alza.cz/alzapower-displayport-m-na-displayport-m-propojovaci-1-5m-bily?dq=5714873</t>
  </si>
  <si>
    <t xml:space="preserve">kabel napájecí, prodlužovací, 1,8m </t>
  </si>
  <si>
    <t>https://www.czc.cz/gembird-cablexpert-kabel-napajeci-prodluzovaci-1-8m/248201/produkt?gclid=EAIaIQobChMIu-7AxvCT-gIVx-R3Ch1lxgPXEAQYAyABEgJcbfD_BwE</t>
  </si>
  <si>
    <t>https://www.mall.cz/spotrebni-material/naplnka-hp-q3964a-122a-100094042691?gclid=EAIaIQobChMIq7La7JuW-gIVje3tCh3VYg4LEAQYAyABEgIsDvD_BwE</t>
  </si>
  <si>
    <t>SanDisk Extreme Portable SSD V2 1TB</t>
  </si>
  <si>
    <t>https://www.alza.cz/sandisk-extreme-portable-ssd-v2-1tb-d6231502.htm?kampan=adw4_prislusenstvi-pro-it-tv_pla_all_obecna-cenove-hity_cenove-hity_c_9062838___JV0131b7_598387784356_~136008501359~&amp;gclid=EAIaIQobChMIkqDOs56W-gIVgYODBx0VLAcaEAQYBiABEgLNLvD_BwE</t>
  </si>
  <si>
    <t>Sklad - Itservis</t>
  </si>
  <si>
    <t>AXAGON ADSA-M2C, dual M.2 NVMe SSD CLONE MASTER dock, SuperSpeed USB-C 10 Gbps</t>
  </si>
  <si>
    <t>https://www.alza.cz/axagon-adsa-m2c-dual-m-2-nvme-ssd-clone-master-dock-superspeed-usb-c-10-gbps-levne-d6963890.htm?kampan=adw4_prislusenstvi-pro-it-tv_pla_all_obecna-css_externi-boxy_c_9062838___AG304a1_openbox_456135983247_~109587574027~&amp;gclid=EAIaIQobChMIwZ-x46GW-gIVh_93Ch1kxQg6EAsYCiABEgJev_D_BwE</t>
  </si>
  <si>
    <t>Záložní zdroj - 600 VA / 360 W, Line interactive, 3×FR</t>
  </si>
  <si>
    <t xml:space="preserve">Záložní zdroj - 700 VA / 420 W, Line interactive, 8×FR, Ochrana datové sítě RJ-45, Ochrana telefonní sítě RJ-11, USB a Ethernet </t>
  </si>
  <si>
    <t>https://www.alza.cz/cyberpower-brics-lcd-series-br700elcd-d4055351.htm</t>
  </si>
  <si>
    <t>https://www.alza.cz/cyberpower-bu600e-fr-d504876.htm</t>
  </si>
  <si>
    <t xml:space="preserve">Konektor  CAT6 UTP RJ45 8p8c nestíněný skládaný na drát 100-pack </t>
  </si>
  <si>
    <t>https://www.alza.cz/alzapower-patch-cat6-utp-rj45-8p8c-nestineny-skladany-na-drat?dq=6592223&amp;o=8</t>
  </si>
  <si>
    <t xml:space="preserve">prodlužovací přívod 230V 6x zásuvek 3m </t>
  </si>
  <si>
    <t>https://www.alza.cz/wowme-prodluzovaci-privod-16a-3680w-6x-zasuvek-3m-d6872616.htm</t>
  </si>
  <si>
    <t>Batoh na notebook s maximální uhlopříčkou do 15,6", materiál polyester, prodyšné polstrování zad a voděodolný, objem 16 l, vnější rozměry (v×š×h) max 45 cm × 29 cm × 15 cm, hmotnost 0,66 kg, barva šedá</t>
  </si>
  <si>
    <t>Kabel DisplayPort (M) na DisplayPort (M) propojovací stíněný 1.5m černý</t>
  </si>
  <si>
    <t>Q3964A (122A) - kompatibilní fotoválec k HP Color Laser Jet 2820</t>
  </si>
  <si>
    <t>sklad</t>
  </si>
  <si>
    <t>UPS - 600 VA / 360 W, Line interactive, 3×FR</t>
  </si>
  <si>
    <t xml:space="preserve">UPS - 700 VA / 420 W, Line interactive, 8×FR, Ochrana datové sítě RJ-45, Ochrana telefonní sítě RJ-11, USB a Ethernet </t>
  </si>
  <si>
    <t>UPS - 800 VA / 480 W, Off-line, 6×Schuko, Ochrana datové sítě RJ-45</t>
  </si>
  <si>
    <t>SSD SanDisk Extreme Portable SSD V2 1TB</t>
  </si>
  <si>
    <t>TONER MultiPack OKI C301 (C301-BK, C301-C, C301-M, C301-Y) - mohou být i alternativní</t>
  </si>
  <si>
    <t xml:space="preserve">kabel napájecí s koncovkami IEC C14/C13 (PC prodlužovací), 1,8m </t>
  </si>
  <si>
    <t>Externí HDD 10TB USB 3.2</t>
  </si>
  <si>
    <t>Externí HDD 4TB USB 3.2, IP67</t>
  </si>
  <si>
    <t>Externí HDD 1TB USB 3.2</t>
  </si>
  <si>
    <t>Optická jednotka k tiskárně BROTHER DR-2401 (DR2401)</t>
  </si>
  <si>
    <t>Externí dokovací stanice pro M,2 a M,2 NVMe disky, rozhraní USB 3,0, USB 3,1 gen2 a USB 3,2 gen2, konektor USB-A a USB-C, max. kapacita disků až 16, klonování disků</t>
  </si>
  <si>
    <t xml:space="preserve">prodlužovací přívod 230V, 6 zásuvek, 3m </t>
  </si>
  <si>
    <t>Součet z množství</t>
  </si>
  <si>
    <t>Vypalovací média BD-R, DL 50 GB, 6x, spindl 10 ks</t>
  </si>
  <si>
    <t>https://www.alza.cz/mediarange-bd-r-50gb-10ks-cakebox-d255546.htm</t>
  </si>
  <si>
    <t>Vypalovací média BD-R, SL 25 GB, 6x, spindl 10ks</t>
  </si>
  <si>
    <t xml:space="preserve">Celkem bez DPH: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</si>
</sst>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0\ "/>
    <numFmt numFmtId="165" formatCode="#,##0.00\ 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26364D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b/>
      <sz val="1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Alignment="1">
      <alignment wrapText="1"/>
    </xf>
    <xf numFmtId="4" fontId="0" fillId="0" borderId="0" xfId="0" applyNumberFormat="1"/>
    <xf numFmtId="4" fontId="2" fillId="0" borderId="1" xfId="0" applyNumberFormat="1" applyFont="1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14" fontId="0" fillId="0" borderId="0" xfId="0" applyNumberFormat="1"/>
    <xf numFmtId="49" fontId="0" fillId="0" borderId="0" xfId="0" applyNumberFormat="1"/>
    <xf numFmtId="0" fontId="3" fillId="0" borderId="0" xfId="1" applyNumberFormat="1" applyFill="1"/>
    <xf numFmtId="2" fontId="0" fillId="0" borderId="3" xfId="0" applyNumberFormat="1" applyBorder="1"/>
    <xf numFmtId="0" fontId="7" fillId="0" borderId="1" xfId="0" applyFont="1" applyBorder="1" applyAlignment="1">
      <alignment horizontal="center"/>
    </xf>
    <xf numFmtId="49" fontId="0" fillId="0" borderId="0" xfId="0" applyNumberFormat="1" applyAlignment="1">
      <alignment wrapText="1"/>
    </xf>
    <xf numFmtId="49" fontId="3" fillId="0" borderId="0" xfId="1" applyNumberFormat="1" applyFill="1" applyAlignment="1">
      <alignment wrapText="1"/>
    </xf>
    <xf numFmtId="0" fontId="4" fillId="0" borderId="0" xfId="0" applyFont="1" applyAlignment="1">
      <alignment horizontal="left" vertical="center" wrapText="1"/>
    </xf>
    <xf numFmtId="0" fontId="3" fillId="0" borderId="0" xfId="1" applyNumberFormat="1" applyFill="1" applyBorder="1"/>
    <xf numFmtId="4" fontId="1" fillId="0" borderId="0" xfId="0" applyNumberFormat="1" applyFont="1"/>
    <xf numFmtId="0" fontId="4" fillId="0" borderId="0" xfId="0" applyFont="1"/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14" fontId="0" fillId="0" borderId="2" xfId="0" applyNumberFormat="1" applyBorder="1"/>
    <xf numFmtId="4" fontId="0" fillId="0" borderId="2" xfId="0" applyNumberFormat="1" applyBorder="1"/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left" wrapText="1"/>
    </xf>
    <xf numFmtId="14" fontId="0" fillId="0" borderId="0" xfId="0" applyNumberFormat="1" applyBorder="1"/>
    <xf numFmtId="4" fontId="0" fillId="0" borderId="0" xfId="0" applyNumberFormat="1" applyBorder="1"/>
    <xf numFmtId="49" fontId="3" fillId="0" borderId="2" xfId="1" applyNumberFormat="1" applyFill="1" applyBorder="1"/>
    <xf numFmtId="0" fontId="0" fillId="0" borderId="3" xfId="0" applyBorder="1" applyAlignment="1">
      <alignment horizontal="left" wrapText="1"/>
    </xf>
    <xf numFmtId="0" fontId="0" fillId="0" borderId="3" xfId="0" applyNumberFormat="1" applyBorder="1"/>
    <xf numFmtId="2" fontId="0" fillId="0" borderId="5" xfId="0" applyNumberFormat="1" applyBorder="1"/>
    <xf numFmtId="0" fontId="1" fillId="0" borderId="6" xfId="0" applyFont="1" applyBorder="1"/>
    <xf numFmtId="0" fontId="1" fillId="0" borderId="7" xfId="0" applyFont="1" applyBorder="1"/>
    <xf numFmtId="2" fontId="1" fillId="0" borderId="8" xfId="0" applyNumberFormat="1" applyFont="1" applyBorder="1"/>
    <xf numFmtId="2" fontId="0" fillId="0" borderId="9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2" fontId="0" fillId="0" borderId="12" xfId="0" applyNumberFormat="1" applyBorder="1"/>
    <xf numFmtId="0" fontId="0" fillId="0" borderId="6" xfId="0" applyBorder="1"/>
    <xf numFmtId="0" fontId="0" fillId="2" borderId="7" xfId="0" applyFill="1" applyBorder="1" applyAlignment="1">
      <alignment wrapText="1"/>
    </xf>
    <xf numFmtId="0" fontId="0" fillId="2" borderId="7" xfId="0" applyFill="1" applyBorder="1"/>
    <xf numFmtId="0" fontId="0" fillId="2" borderId="8" xfId="0" applyFill="1" applyBorder="1"/>
    <xf numFmtId="0" fontId="1" fillId="0" borderId="4" xfId="0" applyFont="1" applyBorder="1" applyAlignment="1">
      <alignment horizontal="left" wrapText="1"/>
    </xf>
    <xf numFmtId="0" fontId="0" fillId="0" borderId="4" xfId="0" pivotButton="1" applyBorder="1" applyAlignment="1">
      <alignment wrapText="1"/>
    </xf>
    <xf numFmtId="0" fontId="1" fillId="0" borderId="4" xfId="0" applyNumberFormat="1" applyFont="1" applyBorder="1"/>
    <xf numFmtId="0" fontId="0" fillId="0" borderId="4" xfId="0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0" borderId="14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7" xfId="0" applyFont="1" applyBorder="1" applyAlignment="1">
      <alignment horizontal="right" wrapText="1"/>
    </xf>
  </cellXfs>
  <cellStyles count="2">
    <cellStyle name="Hypertextový odkaz" xfId="1" builtinId="8"/>
    <cellStyle name="Normální" xfId="0" builtinId="0"/>
  </cellStyles>
  <dxfs count="242">
    <dxf>
      <alignment wrapText="0"/>
    </dxf>
    <dxf>
      <alignment wrapText="1"/>
    </dxf>
    <dxf>
      <alignment wrapText="0"/>
    </dxf>
    <dxf>
      <alignment wrapText="1"/>
    </dxf>
    <dxf>
      <alignment wrapText="0"/>
    </dxf>
    <dxf>
      <alignment wrapText="1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/>
    </dxf>
    <dxf>
      <alignment wrapText="1"/>
    </dxf>
    <dxf>
      <font>
        <b/>
      </font>
    </dxf>
    <dxf>
      <alignment wrapText="1"/>
    </dxf>
    <dxf>
      <alignment wrapText="1"/>
    </dxf>
    <dxf>
      <alignment wrapText="1"/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/>
    </dxf>
    <dxf>
      <alignment wrapText="1"/>
    </dxf>
    <dxf>
      <font>
        <b/>
      </font>
    </dxf>
    <dxf>
      <alignment wrapText="1"/>
    </dxf>
    <dxf>
      <alignment wrapText="1"/>
    </dxf>
    <dxf>
      <alignment wrapText="1"/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/>
    </dxf>
    <dxf>
      <alignment wrapText="1"/>
    </dxf>
    <dxf>
      <font>
        <b/>
      </font>
    </dxf>
    <dxf>
      <alignment wrapText="1"/>
    </dxf>
    <dxf>
      <alignment wrapText="1"/>
    </dxf>
    <dxf>
      <alignment wrapText="1"/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/>
    </dxf>
    <dxf>
      <alignment wrapText="1"/>
    </dxf>
    <dxf>
      <font>
        <b/>
      </font>
    </dxf>
    <dxf>
      <alignment wrapText="1"/>
    </dxf>
    <dxf>
      <alignment wrapText="1"/>
    </dxf>
    <dxf>
      <alignment wrapText="1"/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/>
    </dxf>
    <dxf>
      <alignment wrapText="1"/>
    </dxf>
    <dxf>
      <font>
        <b/>
      </font>
    </dxf>
    <dxf>
      <alignment wrapText="1"/>
    </dxf>
    <dxf>
      <alignment wrapText="1"/>
    </dxf>
    <dxf>
      <alignment wrapText="1"/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/>
    </dxf>
    <dxf>
      <alignment wrapText="1"/>
    </dxf>
    <dxf>
      <font>
        <b/>
      </font>
    </dxf>
    <dxf>
      <alignment wrapText="1"/>
    </dxf>
    <dxf>
      <alignment wrapText="1"/>
    </dxf>
    <dxf>
      <alignment wrapText="1"/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/>
    </dxf>
    <dxf>
      <alignment wrapText="1"/>
    </dxf>
    <dxf>
      <font>
        <b/>
      </font>
    </dxf>
    <dxf>
      <alignment wrapText="1"/>
    </dxf>
    <dxf>
      <alignment wrapText="1"/>
    </dxf>
    <dxf>
      <alignment wrapText="1"/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/>
    </dxf>
    <dxf>
      <alignment wrapText="1"/>
    </dxf>
    <dxf>
      <font>
        <b/>
      </font>
    </dxf>
    <dxf>
      <font>
        <b/>
      </font>
    </dxf>
    <dxf>
      <alignment wrapText="1"/>
    </dxf>
    <dxf>
      <alignment wrapText="1"/>
    </dxf>
    <dxf>
      <alignment wrapText="1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/>
    </dxf>
    <dxf>
      <alignment wrapText="1"/>
    </dxf>
    <dxf>
      <font>
        <b/>
      </font>
    </dxf>
    <dxf>
      <font>
        <b/>
      </font>
    </dxf>
    <dxf>
      <alignment wrapText="1"/>
    </dxf>
    <dxf>
      <alignment wrapText="1"/>
    </dxf>
    <dxf>
      <alignment wrapText="1"/>
    </dxf>
    <dxf>
      <numFmt numFmtId="4" formatCode="#,##0.00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/>
    </dxf>
    <dxf>
      <alignment wrapText="1"/>
    </dxf>
    <dxf>
      <font>
        <b/>
      </font>
    </dxf>
    <dxf>
      <font>
        <b/>
      </font>
    </dxf>
    <dxf>
      <alignment wrapText="1"/>
    </dxf>
    <dxf>
      <alignment wrapText="1"/>
    </dxf>
    <dxf>
      <alignment wrapText="1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/>
    </dxf>
    <dxf>
      <alignment wrapText="1"/>
    </dxf>
    <dxf>
      <font>
        <b/>
      </font>
    </dxf>
    <dxf>
      <font>
        <b/>
      </font>
    </dxf>
    <dxf>
      <alignment wrapText="1"/>
    </dxf>
    <dxf>
      <alignment wrapText="1"/>
    </dxf>
    <dxf>
      <alignment wrapText="1"/>
    </dxf>
    <dxf>
      <numFmt numFmtId="4" formatCode="#,##0.00"/>
      <fill>
        <patternFill patternType="none">
          <fgColor indexed="64"/>
          <bgColor auto="1"/>
        </patternFill>
      </fill>
    </dxf>
    <dxf>
      <numFmt numFmtId="4" formatCode="#,##0.00"/>
      <fill>
        <patternFill patternType="none">
          <fgColor indexed="64"/>
          <bgColor auto="1"/>
        </patternFill>
      </fill>
    </dxf>
    <dxf>
      <numFmt numFmtId="4" formatCode="#,##0.00"/>
      <fill>
        <patternFill patternType="none">
          <fgColor indexed="64"/>
          <bgColor auto="1"/>
        </patternFill>
      </fill>
    </dxf>
    <dxf>
      <numFmt numFmtId="4" formatCode="#,##0.00"/>
      <fill>
        <patternFill patternType="none">
          <fgColor indexed="64"/>
          <bgColor auto="1"/>
        </patternFill>
      </fill>
    </dxf>
    <dxf>
      <numFmt numFmtId="4" formatCode="#,##0.00"/>
      <fill>
        <patternFill patternType="none">
          <fgColor indexed="64"/>
          <bgColor auto="1"/>
        </patternFill>
      </fill>
    </dxf>
    <dxf>
      <numFmt numFmtId="4" formatCode="#,##0.00"/>
      <fill>
        <patternFill patternType="none">
          <fgColor indexed="64"/>
          <bgColor auto="1"/>
        </patternFill>
      </fill>
    </dxf>
    <dxf>
      <numFmt numFmtId="4" formatCode="#,##0.00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30" formatCode="@"/>
      <fill>
        <patternFill patternType="none">
          <fgColor indexed="64"/>
          <bgColor auto="1"/>
        </patternFill>
      </fill>
    </dxf>
    <dxf>
      <numFmt numFmtId="19" formatCode="dd/mm/yyyy"/>
      <fill>
        <patternFill patternType="none">
          <fgColor indexed="64"/>
          <bgColor auto="1"/>
        </patternFill>
      </fill>
    </dxf>
    <dxf>
      <numFmt numFmtId="19" formatCode="dd/mm/yyyy"/>
      <fill>
        <patternFill patternType="none">
          <fgColor indexed="64"/>
          <bgColor auto="1"/>
        </patternFill>
      </fill>
    </dxf>
    <dxf>
      <numFmt numFmtId="165" formatCode="#,##0.00\ "/>
      <fill>
        <patternFill patternType="none">
          <fgColor indexed="64"/>
          <bgColor auto="1"/>
        </patternFill>
      </fill>
    </dxf>
    <dxf>
      <numFmt numFmtId="164" formatCode="##0\ 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önig Karel" refreshedDate="44824.555103356484" createdVersion="7" refreshedVersion="8" minRefreshableVersion="3" recordCount="91" xr:uid="{00000000-000A-0000-FFFF-FFFF00000000}">
  <cacheSource type="worksheet">
    <worksheetSource name="Tabulka1"/>
  </cacheSource>
  <cacheFields count="17">
    <cacheField name="Zamítnuto" numFmtId="0">
      <sharedItems containsNonDate="0" containsString="0" containsBlank="1"/>
    </cacheField>
    <cacheField name="." numFmtId="0">
      <sharedItems containsNonDate="0" containsString="0" containsBlank="1"/>
    </cacheField>
    <cacheField name="Číslo" numFmtId="0">
      <sharedItems containsString="0" containsBlank="1" containsNumber="1" containsInteger="1" minValue="3601543" maxValue="3601564"/>
    </cacheField>
    <cacheField name="Částka" numFmtId="0">
      <sharedItems containsNonDate="0" containsString="0" containsBlank="1"/>
    </cacheField>
    <cacheField name="Datum" numFmtId="0">
      <sharedItems containsNonDate="0" containsDate="1" containsString="0" containsBlank="1" minDate="2022-09-09T00:00:00" maxDate="2022-09-10T00:00:00"/>
    </cacheField>
    <cacheField name="poř.č." numFmtId="0">
      <sharedItems containsNonDate="0" containsString="0" containsBlank="1"/>
    </cacheField>
    <cacheField name="Vyřizuje" numFmtId="49">
      <sharedItems containsBlank="1"/>
    </cacheField>
    <cacheField name="Zadání" numFmtId="0">
      <sharedItems containsBlank="1" count="124">
        <s v="2. Menší, kompaktní batoh s protektivními prvky pro YOGA LENOVO, Kingsons Anti-theft Backpack Light Grey 15.6&quot;  "/>
        <s v="Ethernet adaptér, USB 3.0"/>
        <s v="AXAGON ADSA-M2C, dual M.2 NVMe SSD CLONE MASTER dock, SuperSpeed USB-C 10 Gbps"/>
        <s v="Objednávám 2 externí pevné disky s kapacitou 10TB a 1 externí disk s kapacitou 1 TB, rozhraní USB 3.0 "/>
        <s v="Prosím o zakoupení 2 externích disků (4 tb) pro zálohování dat. Děkuji"/>
        <s v="DisplayPort (M) na DisplayPort (M) propojovací stíněný 1.5m černý"/>
        <s v="kabel napájecí, prodlužovací, 1,8m "/>
        <s v="Kabel USB-A - USB-C, 1,5 m"/>
        <s v="2 x Kabel USB-C - USB-C, 1 m"/>
        <s v="Kabel USB-C - USB-C, 2 m"/>
        <s v="Konektor  CAT6 UTP RJ45 8p8c nestíněný skládaný na drát 100-pack "/>
        <s v="1. Monitor s Display port/HDMI k Noteboku YOGA LENOVO VT21003, Pivot, 27&quot;"/>
        <s v="Prosím o objednání monitoru k PC o velikosti 32&quot; (ve velmi dobrém rozlišení)."/>
        <s v="2x toner DR-2401, tiskárna brother - zootechnici"/>
        <s v="Pouzdro pro notebook s maximální úhlopříčkou 14&quot; - ne taška či batoh"/>
        <s v="Powerbanka 20 000 mAh"/>
        <s v="powerbanka, Kapacita 30000 mAh, rychlodobíjení 65W Power Delivery 3.0 a Quick Charge 3.0, celkem 5 výstupů - 4× USB s nabíjecím proudem až 5 A a 1× USB-C s výkonem 60 W. Vstupy MicroUSB, Lightning a obousměrný USB-C. Doba dobíjení 3 hodiny."/>
        <m/>
        <s v="prodlužovací přívod 230V 6x zásuvek 3m "/>
        <s v="Válec do laserové tiskárny - typ HP Color Laser Jet 2820 (invent. číslo 203241)"/>
        <s v="Síťová nabíječka, USB-C"/>
        <s v="Síťová nabíječka, USB-C, USB-A"/>
        <s v="Objednávám pro Ing. Jana Vařeku webkameru k PC + sluchátka"/>
        <s v="SSD jednotka, kapacita 960 GB, rozhraní SATA 3.0 (kompatibilní se SATA 2.0), životnost 1 milion hodin, přenosové rychlosti - čtení/zápis až 500, resp. 450 MB/s.  "/>
        <s v="SanDisk Extreme Portable SSD V2 1TB"/>
        <s v="Toner black Canon-C-EXV33"/>
        <s v="BROTHER DCP - L2512D - SKŘIVANOVÁ"/>
        <s v="2x toner od tiskárny brother HL-B2080 DW - Koblihová"/>
        <s v="toner do Canon i-sensys MF443dw "/>
        <s v="Tonery canon T10L BK"/>
        <s v="Tonery canon T10L C"/>
        <s v="Tonery canon T10L M"/>
        <s v="Tonery canon T10L Y"/>
        <s v="1x náhradní toner pro Konica Minolta 4052 PCL Laborky, VB 1. patro."/>
        <s v="HP LASER JET P2035 - VEJSKALOVÁ"/>
        <s v="1x toner LaserJet Pro MFP M227 sdn "/>
        <s v="1x toner HP Color LaserJet Pro MFP M477 fdw black"/>
        <s v="1x toner do tiskárny - HP Laser Jet - zootechnici"/>
        <s v="3x toner HP LaserJet 1320"/>
        <s v="sada tonerů OKI do tiskárny OKI C332"/>
        <s v="OKI B412 - MELČOVÁ"/>
        <s v="1x toner OKI B412"/>
        <s v="Záložní zdroj - 600 VA / 360 W, Line interactive, 3×FR"/>
        <s v="Záložní zdroj - 700 VA / 420 W, Line interactive, 8×FR, Ochrana datové sítě RJ-45, Ochrana telefonní sítě RJ-11, USB a Ethernet "/>
        <s v="1x UPS"/>
        <s v="USB 3.2 Gen 1 HUB"/>
        <s v="Vertikální počítačová myš s bezdrátovou 2,4GHz technologií"/>
        <s v="Vypalovací média blueray spindl 10ks"/>
        <s v="Vypalovací média DVD+R DL 8,5GB spindl 10ks"/>
        <s v="Klávesnice kancelářská, membránová, drátová, klasické (vysokoprofilové) klávesy, českáUSB, černá " u="1"/>
        <s v="Originální černý toner Konica Minolta TNP-50Y, A0X5254 yellow" u="1"/>
        <s v="Kompatibilní sada tonerů canon 055C, M, Y, K" u="1"/>
        <s v="Alternativní Toner do tiskárny Brother DCP-7060D" u="1"/>
        <s v="8x toner PB801f Toner Brother TN-2411 černý (do tiskárny Brother DCP-L2512D pro.Skřivanová V., Kudrnová E.,)" u="1"/>
        <s v="Flash disk kov 16GB" u="1"/>
        <s v="Kompatibilní válec Brother DR-2200" u="1"/>
        <s v="čistící roztok na obrazovky LCD, 200 ml s rozprašovačem a utěrkou" u="1"/>
        <s v="USB-A&gt;USB-C napájecí kabel" u="1"/>
        <s v="Media DVD+R 8,5GB DL 8x, 10ks Spindle" u="1"/>
        <s v="Toner tiskárna Brother DCP-7060 D, sektertariát. Počet 10 ks" u="1"/>
        <s v="Vention Type-C (USB-C) &lt;-&gt; USB 2.0 Charge &amp; Data Cable 0.25m Black" u="1"/>
        <s v="Flashdisk s kapacitou 128 GB / USB 3.0 Type A / Rychlost čtení 130 MB/s / Rychlost zápisu 10 MB/s / Plast" u="1"/>
        <s v="Počítačový zdroj 450W, ATX, 80 PLUS Bronze, účinnost 85%, 2 ks PCIe (8-pin / 6+2-pin), 6 × SATA, aktivní PFC, tepelná regulace otáček a síťový vypínač, 120 mm ventilátor," u="1"/>
        <s v="CPU AMD Ryzen 5 5600X" u="1"/>
        <s v="Kompatibilní toner DELL B1260 - RWXNT, 593-11109" u="1"/>
        <s v="Kompatibilní toner HP Q5949X" u="1"/>
        <s v="procesor CPU AMD Ryzen 5 5600X" u="1"/>
        <s v="Kompatibilní Canon Cartridge 057, 0A097H1Ab" u="1"/>
        <s v="Originální náplně MultiPack CANON PG-545-XL, CL-546-XL (8286B006)" u="1"/>
        <s v="USB Flash disc 16 GB" u="1"/>
        <s v="USB Flash disc 128 GB" u="1"/>
        <s v="Reproduktory aktivní" u="1"/>
        <s v="Kompatibilní toner s HP CF280X" u="1"/>
        <s v="- 2 ks - Cartridge Canon PG-545, černá (black), originál " u="1"/>
        <s v="disk do PC - SSD,1TB, SATA" u="1"/>
        <s v="Podložka pod myš ergonomická, pro optické i laserové myši, textilní, opěrka z gelu, protiskluzová spodní strana," u="1"/>
        <s v="Univerzální zdroj notebook 13 konektorů" u="1"/>
        <s v="Podložka pod myš pro optické i laserové myši, textilní, protiskluzová spodní strana, rozměry 250×200×3mm" u="1"/>
        <s v="Záložní zdroj k PC UPS 300W, 500VA, min 3 zálohované zásuvky IEC 320 C13 nebo CEE" u="1"/>
        <s v="Flash disk kov 256 GB" u="1"/>
        <s v="prodlužovací přívod 230V, 5m, 6 zásuvek" u="1"/>
        <s v="nabíječka 230V/USB A RYCHLONABÍJEČKA" u="1"/>
        <s v="Originální černý toner Konica Minolta TNP-50C, A0X5454 cyan" u="1"/>
        <s v="USB Hub externí, 4 porty USB 3.0, kabel 0.3m, rychlonabíjení" u="1"/>
        <s v="Set klávesnice a myši - bezdrátový, česká klávesnice, vysokoprofilové klávesy + optická myš, 1000DPI, 6 tlačítek, symetrická " u="1"/>
        <s v="Kompatibilní toner HP 85X (CE285X)" u="1"/>
        <s v="Čtečka karet externí, rozhraní: USB-C (OTG), podpora SD a micro SD, C-Fast" u="1"/>
        <s v="Univerzální zdroj notebook USB-C" u="1"/>
        <s v="SATA SSD disk 1TB SATA III 6.0GB/s" u="1"/>
        <s v="SATA SSD disk 512GB, SATA III, čtení až 560MB/s, zápis až 520MB/s" u="1"/>
        <s v="kabel USB A/USB Micro" u="1"/>
        <s v="- 2 ks - Cartridge Canon CL-546, barevná (tricolor), originál - 479 Kč s DPH/ks" u="1"/>
        <s v="Zdroj PC 750W, Evektivita 80Plus Gold (91%), tichý -ventilátor 120mm Aktivní PFC, plně modulární kabeláž, 4pin CPU (4x), ATX 20+4pin, FDD (1x), MOLEX (5x), PCI-Express 6+2pin (4x), SATA (14x), ZÁRUKA 10let" u="1"/>
        <s v="Kabel video DP-DP 2m" u="1"/>
        <s v="Kompatibilní toner KONICA MINOLTA TN216K (A11G151) černý" u="1"/>
        <s v="Originální černý toner Konica Minolta A0X5154 pro Bizhub C3100P" u="1"/>
        <s v="kompatibilní balení s čipem, 3x PGI-525PGBK, 3x CLI-526BK, 3x CLI-526C, 3x CLI-526M, 3x CLI-526Y, 15 ks" u="1"/>
        <s v="Originální černý toner Konica Minolta TNP-50M, A0X5354 magenta" u="1"/>
        <s v="nabíječka 230V/USB A, 2A, rychlonabíjení " u="1"/>
        <s v="Myš drátová, optická, 1200DPI, 3 tlačítka, délka kabelu 1.6m, USB, symetrická, velikost S, černá" u="1"/>
        <s v="Univerzální zdroj k notebooku s většinou adaptérů vč. USB-C" u="1"/>
        <s v="Minolta WB-P03 Waste Toner Bottle, nádobka na zbytkový toner" u="1"/>
        <s v="Externí HDD / Kapacita 4000 GB / 5 400 otáček / Formát Klasický - 2.5&quot; Externí / Rozhraní USB 3.0 / Plast" u="1"/>
        <s v="SATA SSD disk 512GB" u="1"/>
        <s v="Kompatibilní sada náplní Epson T2711XXL blk, T2712XXL cyan, T2713XXL magenta, T2714 yellow" u="1"/>
        <s v="Reproduktory aktivní k PC" u="1"/>
        <s v="Disk Externí disk 2,5&quot; s připojením Micro USB-B, rozhraní USB 3.2 Gen 1 (USB 3.0), kapacita 4000GB" u="1"/>
        <s v="USB C to USB 2.0 cable 1m" u="1"/>
        <s v="Myš bezdrátová" u="1"/>
        <s v="externí pevné disky s kapacitou 10TB, rozhraní USB 3.0" u="1"/>
        <s v="Alternativníé Brother válec DR-2300" u="1"/>
        <s v="flashdisk s kapacitou 64 GB, konektor USB 3.1 Gen 1 Type-A, rychlost čtení 150 MB/s kovové pouzdro" u="1"/>
        <s v="Pouzdro na 2,5 &quot; HDD" u="1"/>
        <s v="Kompatibilní toner HP 410X (CF410X) " u="1"/>
        <s v="Zdroj PC ATX 750W, Evektivita 80Plus Gold (91%), tichý -ventilátor 120mm Aktivní PFC, plně modulární kabeláž, 4pin CPU (4x), ATX 20+4pin, FDD (1x), MOLEX (5x), PCI-Express 6+2pin (4x), SATA (14x), ZÁRUKA 10let" u="1"/>
        <s v="Kompatibilní toner Brother TN-2420" u="1"/>
        <s v="Kompatibilní toner HP 15X (C7115X)" u="1"/>
        <s v="Flash disk kov 128 GB" u="1"/>
        <s v="Originální toner Canon C-EXV-33 (Černý)" u="1"/>
        <s v="Záložní zdroj k PC UPS 500W" u="1"/>
        <s v="Webkamera Rozlišení: 1920 x 1080/ 1280 x 720/ 640 x 480 při 30 fps; Rozhraní: USB 2.0; Vestavěný mikrofon" u="1"/>
        <s v="Kompatibilní toner Brother TN-2411" u="1"/>
        <s v="Kompatibilní multipack CANON CRG-718BK, CRG-718C, CRG-718M, CRG-718Y" u="1"/>
        <s v="čistící roztok na obrazovky" u="1"/>
      </sharedItems>
    </cacheField>
    <cacheField name="Věc" numFmtId="0">
      <sharedItems containsBlank="1" count="74">
        <s v="Batoh na notebook s maximální uhlopříčkou do 15,6&quot;, materiál polyester, prodyšné polstrování zad a voděodolný, objem 16 l, vnější rozměry (v×š×h) max 45 cm × 29 cm × 15 cm, hmotnost 0,66 kg, barva šedá"/>
        <s v="Ethernet adaptér, USB 3.0 (USB-A/RJ45)"/>
        <s v="Externí dokovací stanice pro M,2 a M,2 NVMe disky, rozhraní USB 3,0, USB 3,1 gen2 a USB 3,2 gen2, konektor USB-A a USB-C, max. kapacita disků až 16, klonování disků"/>
        <s v="Externí HDD 10TB USB 3.2"/>
        <s v="Externí HDD 1TB USB 3.2"/>
        <s v="Externí HDD 4TB USB 3.2, IP67"/>
        <s v="Kabel DisplayPort (M) na DisplayPort (M) propojovací stíněný 1.5m černý"/>
        <s v="kabel napájecí s koncovkami IEC C14/C13 (PC prodlužovací), 1,8m "/>
        <s v="Kabel USB-A - USB-C, 1,5 m (male-male)"/>
        <s v="Kabel USB-C - USB-C, 1 m (male-male)"/>
        <s v="Kabel USB-C - USB-C, 2 m (male-male)"/>
        <s v="Konektor  CAT6 UTP RJ45 8p8c nestíněný skládaný na drát 100-pack "/>
        <s v="LCD monitor Quad HD 2560 × 1440, IPS, 16:9, 1 ms, 75Hz, FreeSync, 8bit, DisplayPort 1.2, HDMI 1.4, USB, sluchátkový výstup, nastavitelná výška, pivot, repro, VESA"/>
        <s v="LCD monitor Quad HD 2560 × 1440, IPS, 16:9, 4 ms, 75Hz, 10bit, 250 cd/m2, kontrast 1200:1, DisplayPort 1.2, HDMI 1.4, USB, sluchátkový výstup, pivot, repro, VESA"/>
        <s v="Optická jednotka k tiskárně BROTHER DR-2401 (DR2401)"/>
        <s v="Pouzdro pro notebook s maximální úhlopříčkou 14&quot;"/>
        <s v="Powerbanka 20 000 mAh Vstupní konektor: Micro USB, USB-C Výstupní konektory: USB-A 2x, USB-C"/>
        <s v="powerbanka, Kapacita 30000 mAh, rychlodobíjení 65W Power Delivery 3.0 a Quick Charge 3.0, celkem 5 výstupů - 4× USB s nabíjecím proudem až 5 A a 1× USB-C s výkonem 60 W. Vstupy MicroUSB, Lightning a obousměrný USB-C. Doba dobíjení 3 hodiny."/>
        <s v="prodlužovací přívod 230V, 6 zásuvek, 3m "/>
        <s v="Q3964A (122A) - kompatibilní fotoválec k HP Color Laser Jet 2820"/>
        <s v="Síťová nabíječka, USB-C Konektory: USB-C Počet USB konektorů: 1"/>
        <s v="Síťová nabíječka, USB-C, USB-A Konektory: USB-A, USB-C Počet USB konektorů: 2"/>
        <s v="Sluchátka uzavřená s oddělitelným mikrofonem USB A, 3,5mm jack 20-20000 Hz"/>
        <s v="SSD jednotka, kapacita 960 GB, rozhraní SATA 3.0 (kompatibilní se SATA 2.0), životnost 1 milion hodin, přenosové rychlosti - čtení/zápis až 500, resp. 450 MB/s.  "/>
        <s v="SSD SanDisk Extreme Portable SSD V2 1TB"/>
        <s v="Toner black Canon-C-EXV33 - může být i alternativní"/>
        <s v="Toner Brother TN2421 - Může být i alternativní"/>
        <s v="Toner Brother TN-B023, černá - může být i alternativní"/>
        <s v="Toner Canon 057 - může být i alternativní"/>
        <s v="Toner Canon T10L Bk černý"/>
        <s v="Toner Canon T10L C modrý"/>
        <s v="Toner Canon T10L M červený"/>
        <s v="Toner Canon T10L Y žlutý"/>
        <s v="Toner černý TNP63 pro Konica Minolta bizhub 4052 a 4752 (25 000 stran)                                         Může být i alternativní"/>
        <s v="Toner HP CE505A - Může být i alternativní"/>
        <s v="Toner HP CF230A -  může být i alternativní"/>
        <s v="Toner HP CF410A černý - může být i alternativní"/>
        <s v="Toner HP Q5949X - může být alternativní"/>
        <s v="TONER MultiPack OKI C301 (C301-BK, C301-C, C301-M, C301-Y) - mohou být i alternativní"/>
        <s v="Toner OKI 45807106 (do OKI B412) může být i alternativní"/>
        <s v="UPS - 600 VA / 360 W, Line interactive, 3×FR"/>
        <s v="UPS - 700 VA / 420 W, Line interactive, 8×FR, Ochrana datové sítě RJ-45, Ochrana telefonní sítě RJ-11, USB a Ethernet "/>
        <s v="UPS - 800 VA / 480 W, Off-line, 6×Schuko, Ochrana datové sítě RJ-45"/>
        <s v="USB 3.2 Gen 1 HUB 4-port + Ethernet, kovová konstrukce"/>
        <s v="Vertikální počítačová myš s bezdrátovou 2,4GHz technologií"/>
        <s v="Vypalovací média BD-R, DL 50 GB, 6x, spindl 10 ks"/>
        <s v="Vypalovací média BD-R, SL 25 GB, 6x, spindl 10ks"/>
        <s v="Vypalovací média DVD+R DL 8,5GB spindl 10ks"/>
        <s v="Webkamera video až 1920x1080, integrované duální všesměrové mikrofony, univerzální stolní klip, USB, automatické ostření."/>
        <m/>
        <s v="Flash disc USB 3.0 Flash disc 16 GB" u="1"/>
        <s v="Reproduktory aktivní, 2.0 o výkonu 6W, frekvenční rozsah od 160 Hz do 20000 Hz, 2-pásmové, citlivost 70 dB/mW, analog audio, 3,5mm jack, AUX" u="1"/>
        <s v="Počítačový zdroj 450W, ATX, 80 PLUS Bronze, účinnost 85%, 2 ks PCIe (8-pin / 6+2-pin), 6 × SATA, aktivní PFC, tepelná regulace otáček a síťový vypínač, 120 mm ventilátor," u="1"/>
        <s v="Cartridge Canon CL 246 original" u="1"/>
        <s v="Cartridge Canon PG 545 original" u="1"/>
        <s v="HDD Externí 2,5&quot; s připojením Micro USB-B, rozhraní USB 3.2 Gen 1 (USB 3.0), kapacita 4000GB" u="1"/>
        <s v="SSD 1TB Sata,  2.5&quot;, SATA III, rychlost čtení 560MB/s, rychlost zápisu 530MB/s, životnost 360TBW" u="1"/>
        <s v="zdroj univerzální pro notebook 240 V, 50 – 60 Hz, maximální výkon 65 W, 13 konektorů" u="1"/>
        <s v="Podložka pod myš ergonomická, pro optické i laserové myši, textilní, opěrka z gelu, protiskluzová spodní strana," u="1"/>
        <s v="Podložka pod myš pro optické i laserové myši, textilní, protiskluzová spodní strana, rozměry 250×200×3mm" u="1"/>
        <s v="Kabel USB-C to USB 2.0 cable 1m" u="1"/>
        <s v="HDD Externí 10 TB, USB 3.2 Gen 1 (USB 3.0)" u="1"/>
        <s v="zdroj Univerzálnínotebook USB-C 65 W min." u="1"/>
        <s v="Myš bezdrátová, optická, 1600DPI, 4 tlačítka, USB a bezdrátový USB přijímač, symetrická, velikost M, zelená" u="1"/>
        <s v="Myš drátová, optická, 1200DPI, 3 tlačítka, délka kabelu 1.6m, USB, symetrická, velikost S, černá" u="1"/>
        <s v="Toner Alternativní BROTHER TN-2411 (TN2411)" u="1"/>
        <s v="Klávesnice kancelářská, membránová, drátová, klasické (vysokoprofilové) klávesy, česká, USB, černá " u="1"/>
        <s v="Kabel Type-C (USB-C) &lt;-&gt; USB 2.0 Charge &amp; Data Cable 0.25m Black" u="1"/>
        <s v="Toner Alternativní BROTHER TN-2220 (TN2220)" u="1"/>
        <s v="Flash disc USB 3.2 Gen 1 (USB 3.0), USB-A, kapacita 128 GB, rychlost zápisu až 10 MB/s, rychlost čtení až 150 MB/s" u="1"/>
        <s v="Set klávesnice a myši - bezdrátový, česká a slovenská kancelářská klávesnice, vysokoprofilové klávesy + optická myš, 1000DPI, 6 tlačítek, symetrická " u="1"/>
        <s v="Vypalovací média BD-R, SL 25 GB, spindl 10ks" u="1"/>
        <s v="Myš bezdrátová, laser, velikost S" u="1"/>
        <s v="Vypalovací média blueray spindl 10ks" u="1"/>
      </sharedItems>
    </cacheField>
    <cacheField name="Příklad" numFmtId="0">
      <sharedItems containsBlank="1" count="46" longText="1">
        <s v="https://www.alza.cz/kingsons-anti-theft-backpack-light-grey-15-6-d6247934.htm?o=1"/>
        <s v="https://www.czc.cz/ugreen-ethernet-adapter-usb-3-0-10-100-1000mbps-10cm/336651/produkt"/>
        <s v="https://www.alza.cz/axagon-adsa-m2c-dual-m-2-nvme-ssd-clone-master-dock-superspeed-usb-c-10-gbps-levne-d6963890.htm?kampan=adw4_prislusenstvi-pro-it-tv_pla_all_obecna-css_externi-boxy_c_9062838___AG304a1_openbox_456135983247_~109587574027~&amp;gclid=EAIaIQobChMIwZ-x46GW-gIVh_93Ch1kxQg6EAsYCiABEgJev_D_BwE"/>
        <s v="https://www.alza.cz/wd-elements-desktop-10tb-d5447062.htm#parametry"/>
        <s v="https://www.alza.cz/verbatim-storen-go-2-5-gen2-usb-3-0?dq=5326536"/>
        <s v="https://www.alza.cz/lacie-2-5-rugged-mini-4tb-d3810515.htm"/>
        <s v="https://www.alza.cz/alzapower-displayport-m-na-displayport-m-propojovaci-1-5m-bily?dq=5714873"/>
        <s v="https://www.czc.cz/gembird-cablexpert-kabel-napajeci-prodluzovaci-1-8m/248201/produkt?gclid=EAIaIQobChMIu-7AxvCT-gIVx-R3Ch1lxgPXEAQYAyABEgJcbfD_BwE"/>
        <s v="https://www.czc.cz/axagon-kabel-usb-a-usb-c-speed-usb3-2-gen-1-3a-opleteny-1-5m-cerna/336521/produkt"/>
        <s v="https://www.czc.cz/axagon-kabel-usb-c-usb-c-speed-usb3-2-gen-1-pd60w-3a-opleteny-1m-cerna/336502/produkt"/>
        <s v="https://www.czc.cz/axagon-kabel-usb-c-usb-c-speed-usb3-2-gen-1-pd60w-3a-opleteny-2m-cerna/336505/produkt"/>
        <s v="https://www.alza.cz/alzapower-patch-cat6-utp-rj45-8p8c-nestineny-skladany-na-drat?dq=6592223&amp;o=8"/>
        <s v="https://www.alza.cz/27-asus-va27aqsb-d6398627.htm?o=1"/>
        <s v="https://www.alza.cz/32-philips-325b1l-00-d6304435.htm"/>
        <s v="https://www.tonerpartner.cz/brother-dr-2401-dr2401-opticka-jednotka-tonerpartner-premium-black-cerna-26398cz/?ppcbee-adtext-variant=Responsive+ad+text+%232&amp;gclid=EAIaIQobChMIoKD23tWH-gIVDrvVCh1xnwL4EAAYASAAEgIgivD_BwE"/>
        <s v="https://www.czc.cz/lenovo-pouzdro-business-na-notebook-14-seda/307215/produkt"/>
        <s v="https://www.czc.cz/trust-powerbanka-primo-eco-20000mah-cerna/351016/produkt"/>
        <s v="https://www.czc.cz/baseus-amblight-powerbanka-s-digitalnim-displejem-qc-30000mah-kabel-usb-c-usb-c-100w-1m-bila/342759/produkt"/>
        <s v="https://www.alza.cz/wowme-prodluzovaci-privod-16a-3680w-6x-zasuvek-3m-d6872616.htm"/>
        <s v="https://www.mall.cz/spotrebni-material/naplnka-hp-q3964a-122a-100094042691?gclid=EAIaIQobChMIq7La7JuW-gIVje3tCh3VYg4LEAQYAyABEgIsDvD_BwE"/>
        <s v="https://www.czc.cz/choetech-sitova-nabijecka-pd5005-usb-c-pd-20w-cerna/333652/produkt"/>
        <s v="https://www.alza.cz/lenovo-legion-h500-pro-7-1-gaming-headset-sleva-d7294970.htm"/>
        <s v="https://www.czc.cz/kingston-now-a400-2-5-960gb/236457/produkt"/>
        <s v="https://www.alza.cz/sandisk-extreme-portable-ssd-v2-1tb-d6231502.htm?kampan=adw4_prislusenstvi-pro-it-tv_pla_all_obecna-cenove-hity_cenove-hity_c_9062838___JV0131b7_598387784356_~136008501359~&amp;gclid=EAIaIQobChMIkqDOs56W-gIVgYODBx0VLAcaEAQYBiABEgLNLvD_BwE"/>
        <s v="https://www.miroluk.cz/eshop-kompatibilni-toner-s-canon-c-exv-33-cerny.html"/>
        <s v="https://www.tonerpartner.cz/brother-tn-2421-tn2421-tonerpartner-toner-black-cerny-21483cz/"/>
        <s v="https://www.miroluk.cz/eshop-kompatibilni-toner-s-brother-tn-b023-cerny.html"/>
        <s v="https://www.gigaprint.cz/tiskarna/canon-i-sensys-mf443dw.html?gclid=EAIaIQobChMImo6EgdOH-gIVB7TVCh2aAAnxEAAYASAAEgKS4vD_BwE"/>
        <s v="https://www.alza.cz/canon-t10l-cerny-d6776291.htm"/>
        <s v="https://obchod.konicaminolta.cz/spotrebni-material/toner-cerny-vratny-tnp63-pro-konica-minolta-bizhub-4052-a-4752-25-000-stran"/>
        <s v="https://www.alza.cz/hp-ce505a-c-05a-cerny-originalni-d105891.htm?kampan=adwtts_tiskarny---spotrebak_pla_all_vendor_hp-tonery_c_9062838__SB306b_~137295669093~&amp;gclid=EAIaIQobChMIg6fTzsmH-gIVCp53Ch3jwQKWEAQYAiABEgLGxvD_BwE"/>
        <s v="https://www.gigaprint.cz/toner/kompatibilni-toner-hp-cf230x-30x.html?conv=GoMe&amp;gclid=EAIaIQobChMIos6F5s6H-gIVhcvVCh06Cwu-EAQYBCABEgLf2vD_BwE"/>
        <s v="https://www.alza.cz/hp-cf410a-c-410a-cerny-originalni-d3808160.htm?kampan=adwtts_tiskarny---spotrebak_pla_all_vendor_hp-tonery_c_9062838__SE311k5_~137295669093~&amp;gclid=EAIaIQobChMI1_T2ldCH-gIVF7LVCh2K0AXXEAQYAiABEgKPEfD_BwE"/>
        <m/>
        <s v="https://www.miroluk.cz/eshop-hp-49x-hp-q5949x.html"/>
        <s v="https://www.tonerpartner.cz/multipack-oki-c301-c301-bk-c301-c-c301-m-c301-y-tonerpartner-toner-black-color-cerny-barevny-19126cz/?gclid=EAIaIQobChMInu3ywtOH-gIVY7R3Ch2OTgUxEAQYAiABEgIoyPD_BwE"/>
        <s v="https://www.tonerynaplne.cz/toner-oki-45807106-oki-b412-b432-kompatibilni-cerny"/>
        <s v="https://www.alza.cz/cyberpower-bu600e-fr-d504876.htm"/>
        <s v="https://www.alza.cz/cyberpower-brics-lcd-series-br700elcd-d4055351.htm"/>
        <s v="https://www.alza.cz/fortron-ups-nanofit-800-d5260196.htm"/>
        <s v="https://www.czc.cz/axagon-hma-gl3a-usb-3-2-gen-1-hub-porty-3x-usb-a-gigabit-ethernet-kovovy-kabel-usb-a-20cm/311946/produkt"/>
        <s v="https://www.czc.cz/connect-it-for-health-cmo-2700-bl-cervena/295455/produkt"/>
        <s v="https://www.alza.cz/mediarange-bd-r-50gb-10ks-cakebox-d255546.htm"/>
        <s v="https://www.alza.cz/verbatim-bd-r-lsl-25gb-printable-10ks-cakebox-d4349090.htm"/>
        <s v="https://www.alza.cz/maxell-dvd-r-double-layer-8x-10ks-cakebox-d155966.htm"/>
        <s v="https://www.alza.cz/logitech-pro-stream-webcam-c922-pro-d4474188.htm"/>
      </sharedItems>
    </cacheField>
    <cacheField name="množství" numFmtId="4">
      <sharedItems containsString="0" containsBlank="1" containsNumber="1" containsInteger="1" minValue="1" maxValue="10"/>
    </cacheField>
    <cacheField name="j.cena" numFmtId="4">
      <sharedItems containsString="0" containsBlank="1" containsNumber="1" containsInteger="1" minValue="60" maxValue="7000"/>
    </cacheField>
    <cacheField name="cena" numFmtId="4">
      <sharedItems containsString="0" containsBlank="1" containsNumber="1" containsInteger="1" minValue="0" maxValue="12000"/>
    </cacheField>
    <cacheField name="s DPH" numFmtId="4">
      <sharedItems containsString="0" containsBlank="1" containsNumber="1" containsInteger="1" minValue="0" maxValue="14520"/>
    </cacheField>
    <cacheField name="Sloupec1" numFmtId="0">
      <sharedItems containsNonDate="0" containsString="0" containsBlank="1"/>
    </cacheField>
    <cacheField name="Sloupec2" numFmtId="4">
      <sharedItems containsNonDate="0" containsString="0" containsBlank="1"/>
    </cacheField>
    <cacheField name="Sloupec3" numFmtId="4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1">
  <r>
    <m/>
    <m/>
    <n v="3601549"/>
    <m/>
    <d v="2022-09-09T00:00:00"/>
    <m/>
    <s v="Kyselová Jitka"/>
    <x v="0"/>
    <x v="0"/>
    <x v="0"/>
    <n v="1"/>
    <n v="1000"/>
    <n v="1000"/>
    <n v="1210"/>
    <m/>
    <m/>
    <m/>
  </r>
  <r>
    <m/>
    <m/>
    <n v="3601557"/>
    <m/>
    <d v="2022-09-09T00:00:00"/>
    <m/>
    <s v="Veselá Zdeňka"/>
    <x v="1"/>
    <x v="1"/>
    <x v="1"/>
    <n v="1"/>
    <n v="600"/>
    <n v="600"/>
    <n v="726"/>
    <m/>
    <m/>
    <m/>
  </r>
  <r>
    <m/>
    <m/>
    <m/>
    <m/>
    <m/>
    <m/>
    <s v="Sklad - Itservis"/>
    <x v="2"/>
    <x v="2"/>
    <x v="2"/>
    <n v="1"/>
    <n v="3000"/>
    <n v="3000"/>
    <n v="3630"/>
    <m/>
    <m/>
    <m/>
  </r>
  <r>
    <m/>
    <m/>
    <n v="3601543"/>
    <m/>
    <d v="2022-09-09T00:00:00"/>
    <m/>
    <s v="Malá Gabriela"/>
    <x v="3"/>
    <x v="3"/>
    <x v="3"/>
    <n v="2"/>
    <n v="6000"/>
    <n v="12000"/>
    <n v="14520"/>
    <m/>
    <m/>
    <m/>
  </r>
  <r>
    <m/>
    <m/>
    <n v="3601543"/>
    <m/>
    <d v="2022-09-09T00:00:00"/>
    <m/>
    <s v="Malá Gabriela"/>
    <x v="3"/>
    <x v="4"/>
    <x v="4"/>
    <n v="1"/>
    <n v="1500"/>
    <n v="1500"/>
    <n v="1815"/>
    <m/>
    <m/>
    <m/>
  </r>
  <r>
    <m/>
    <m/>
    <n v="3601553"/>
    <m/>
    <d v="2022-09-09T00:00:00"/>
    <m/>
    <s v="Šárová Radka"/>
    <x v="4"/>
    <x v="5"/>
    <x v="5"/>
    <n v="2"/>
    <n v="4000"/>
    <n v="8000"/>
    <n v="9680"/>
    <m/>
    <m/>
    <m/>
  </r>
  <r>
    <m/>
    <m/>
    <m/>
    <m/>
    <m/>
    <m/>
    <s v="Sklad"/>
    <x v="5"/>
    <x v="6"/>
    <x v="6"/>
    <n v="10"/>
    <n v="200"/>
    <n v="2000"/>
    <n v="2420"/>
    <m/>
    <m/>
    <m/>
  </r>
  <r>
    <m/>
    <m/>
    <m/>
    <m/>
    <m/>
    <m/>
    <s v="Sklad"/>
    <x v="6"/>
    <x v="7"/>
    <x v="7"/>
    <n v="10"/>
    <n v="60"/>
    <n v="600"/>
    <n v="726"/>
    <m/>
    <m/>
    <m/>
  </r>
  <r>
    <m/>
    <m/>
    <n v="3601557"/>
    <m/>
    <d v="2022-09-09T00:00:00"/>
    <m/>
    <s v="Veselá Zdeňka"/>
    <x v="7"/>
    <x v="8"/>
    <x v="8"/>
    <n v="1"/>
    <n v="300"/>
    <n v="300"/>
    <n v="363"/>
    <m/>
    <m/>
    <m/>
  </r>
  <r>
    <m/>
    <m/>
    <n v="3601557"/>
    <m/>
    <d v="2022-09-09T00:00:00"/>
    <m/>
    <s v="Veselá Zdeňka"/>
    <x v="8"/>
    <x v="9"/>
    <x v="9"/>
    <n v="2"/>
    <n v="300"/>
    <n v="600"/>
    <n v="726"/>
    <m/>
    <m/>
    <m/>
  </r>
  <r>
    <m/>
    <m/>
    <n v="3601557"/>
    <m/>
    <d v="2022-09-09T00:00:00"/>
    <m/>
    <s v="Veselá Zdeňka"/>
    <x v="9"/>
    <x v="10"/>
    <x v="10"/>
    <n v="1"/>
    <n v="300"/>
    <n v="300"/>
    <n v="363"/>
    <m/>
    <m/>
    <m/>
  </r>
  <r>
    <m/>
    <m/>
    <m/>
    <m/>
    <m/>
    <m/>
    <s v="Sklad"/>
    <x v="10"/>
    <x v="11"/>
    <x v="11"/>
    <n v="1"/>
    <n v="300"/>
    <n v="300"/>
    <n v="363"/>
    <m/>
    <m/>
    <m/>
  </r>
  <r>
    <m/>
    <m/>
    <n v="3601549"/>
    <m/>
    <d v="2022-09-09T00:00:00"/>
    <m/>
    <s v="Kyselová Jitka"/>
    <x v="11"/>
    <x v="12"/>
    <x v="12"/>
    <n v="1"/>
    <n v="6200"/>
    <n v="6200"/>
    <n v="7502"/>
    <m/>
    <m/>
    <m/>
  </r>
  <r>
    <m/>
    <m/>
    <n v="3601560"/>
    <m/>
    <d v="2022-09-09T00:00:00"/>
    <m/>
    <s v="Illmannová Gudrun"/>
    <x v="12"/>
    <x v="13"/>
    <x v="13"/>
    <n v="1"/>
    <n v="7000"/>
    <n v="7000"/>
    <n v="8470"/>
    <m/>
    <m/>
    <m/>
  </r>
  <r>
    <m/>
    <m/>
    <n v="3601553"/>
    <m/>
    <d v="2022-09-09T00:00:00"/>
    <m/>
    <s v="Koblihová Jarmila"/>
    <x v="13"/>
    <x v="14"/>
    <x v="14"/>
    <n v="2"/>
    <n v="800"/>
    <n v="1600"/>
    <n v="1936"/>
    <m/>
    <m/>
    <m/>
  </r>
  <r>
    <m/>
    <m/>
    <n v="3601557"/>
    <m/>
    <d v="2022-09-09T00:00:00"/>
    <m/>
    <s v="Veselá Zdeňka"/>
    <x v="14"/>
    <x v="15"/>
    <x v="15"/>
    <n v="1"/>
    <n v="700"/>
    <n v="700"/>
    <n v="847"/>
    <m/>
    <m/>
    <m/>
  </r>
  <r>
    <m/>
    <m/>
    <n v="3601557"/>
    <m/>
    <d v="2022-09-09T00:00:00"/>
    <m/>
    <s v="Veselá Zdeňka"/>
    <x v="15"/>
    <x v="16"/>
    <x v="16"/>
    <n v="1"/>
    <n v="900"/>
    <n v="900"/>
    <n v="1089"/>
    <m/>
    <m/>
    <m/>
  </r>
  <r>
    <m/>
    <m/>
    <n v="3601557"/>
    <m/>
    <d v="2022-09-09T00:00:00"/>
    <m/>
    <s v="Veselá Zdeňka"/>
    <x v="15"/>
    <x v="16"/>
    <x v="16"/>
    <n v="1"/>
    <n v="900"/>
    <n v="900"/>
    <n v="1089"/>
    <m/>
    <m/>
    <m/>
  </r>
  <r>
    <m/>
    <m/>
    <n v="3601562"/>
    <m/>
    <d v="2022-09-09T00:00:00"/>
    <m/>
    <s v="Krúpa Emil"/>
    <x v="16"/>
    <x v="17"/>
    <x v="17"/>
    <n v="1"/>
    <n v="2000"/>
    <n v="2000"/>
    <n v="2420"/>
    <m/>
    <m/>
    <m/>
  </r>
  <r>
    <m/>
    <m/>
    <m/>
    <m/>
    <m/>
    <m/>
    <s v="Sklad"/>
    <x v="17"/>
    <x v="17"/>
    <x v="17"/>
    <n v="1"/>
    <n v="2000"/>
    <m/>
    <m/>
    <m/>
    <m/>
    <m/>
  </r>
  <r>
    <m/>
    <m/>
    <m/>
    <m/>
    <m/>
    <m/>
    <s v="Sklad"/>
    <x v="18"/>
    <x v="18"/>
    <x v="18"/>
    <n v="10"/>
    <n v="100"/>
    <n v="1000"/>
    <n v="1210"/>
    <m/>
    <m/>
    <m/>
  </r>
  <r>
    <m/>
    <m/>
    <n v="3601561"/>
    <m/>
    <d v="2022-09-09T00:00:00"/>
    <m/>
    <s v="Mach Oldřich"/>
    <x v="19"/>
    <x v="19"/>
    <x v="19"/>
    <n v="1"/>
    <n v="1300"/>
    <n v="1300"/>
    <n v="1573"/>
    <m/>
    <m/>
    <m/>
  </r>
  <r>
    <m/>
    <m/>
    <n v="3601557"/>
    <m/>
    <d v="2022-09-09T00:00:00"/>
    <m/>
    <s v="Veselá Zdeňka"/>
    <x v="20"/>
    <x v="20"/>
    <x v="20"/>
    <n v="1"/>
    <n v="300"/>
    <n v="300"/>
    <n v="363"/>
    <m/>
    <m/>
    <m/>
  </r>
  <r>
    <m/>
    <m/>
    <n v="3601557"/>
    <m/>
    <d v="2022-09-09T00:00:00"/>
    <m/>
    <s v="Veselá Zdeňka"/>
    <x v="21"/>
    <x v="21"/>
    <x v="8"/>
    <n v="1"/>
    <n v="600"/>
    <n v="600"/>
    <n v="726"/>
    <m/>
    <m/>
    <m/>
  </r>
  <r>
    <m/>
    <m/>
    <n v="3601557"/>
    <m/>
    <d v="2022-09-09T00:00:00"/>
    <m/>
    <s v="Prošková Renata"/>
    <x v="22"/>
    <x v="22"/>
    <x v="21"/>
    <n v="1"/>
    <n v="1500"/>
    <n v="1500"/>
    <n v="1815"/>
    <m/>
    <m/>
    <m/>
  </r>
  <r>
    <m/>
    <m/>
    <m/>
    <m/>
    <m/>
    <m/>
    <s v="Sklad"/>
    <x v="17"/>
    <x v="22"/>
    <x v="21"/>
    <n v="2"/>
    <n v="1500"/>
    <m/>
    <m/>
    <m/>
    <m/>
    <m/>
  </r>
  <r>
    <m/>
    <m/>
    <n v="3601562"/>
    <m/>
    <d v="2022-09-09T00:00:00"/>
    <m/>
    <s v="Krúpa Emil"/>
    <x v="23"/>
    <x v="23"/>
    <x v="22"/>
    <n v="1"/>
    <n v="2000"/>
    <n v="2000"/>
    <n v="2420"/>
    <m/>
    <m/>
    <m/>
  </r>
  <r>
    <m/>
    <m/>
    <m/>
    <m/>
    <m/>
    <m/>
    <s v="Sklad - Itservis"/>
    <x v="24"/>
    <x v="24"/>
    <x v="23"/>
    <n v="2"/>
    <n v="3000"/>
    <n v="6000"/>
    <n v="7260"/>
    <m/>
    <m/>
    <m/>
  </r>
  <r>
    <m/>
    <m/>
    <n v="3601564"/>
    <m/>
    <d v="2022-09-09T00:00:00"/>
    <m/>
    <s v="Přenosilová Věra"/>
    <x v="25"/>
    <x v="25"/>
    <x v="24"/>
    <n v="1"/>
    <n v="800"/>
    <n v="800"/>
    <n v="968"/>
    <m/>
    <m/>
    <m/>
  </r>
  <r>
    <m/>
    <m/>
    <n v="3601549"/>
    <m/>
    <d v="2022-09-09T00:00:00"/>
    <m/>
    <s v="Melčová Soňa"/>
    <x v="26"/>
    <x v="26"/>
    <x v="25"/>
    <n v="2"/>
    <n v="600"/>
    <n v="1200"/>
    <n v="1452"/>
    <m/>
    <m/>
    <m/>
  </r>
  <r>
    <m/>
    <m/>
    <n v="3601553"/>
    <m/>
    <d v="2022-09-09T00:00:00"/>
    <m/>
    <s v="Koblihová Jarmila"/>
    <x v="27"/>
    <x v="27"/>
    <x v="26"/>
    <n v="2"/>
    <n v="400"/>
    <n v="800"/>
    <n v="968"/>
    <m/>
    <m/>
    <m/>
  </r>
  <r>
    <m/>
    <m/>
    <n v="3601564"/>
    <m/>
    <d v="2022-09-09T00:00:00"/>
    <m/>
    <s v="Přenosilová Věra"/>
    <x v="28"/>
    <x v="28"/>
    <x v="27"/>
    <n v="1"/>
    <n v="800"/>
    <n v="800"/>
    <n v="968"/>
    <m/>
    <m/>
    <m/>
  </r>
  <r>
    <m/>
    <m/>
    <n v="3601547"/>
    <m/>
    <d v="2022-09-09T00:00:00"/>
    <m/>
    <s v="Hoskovcová Barbora"/>
    <x v="29"/>
    <x v="29"/>
    <x v="28"/>
    <n v="5"/>
    <n v="1000"/>
    <n v="5000"/>
    <n v="6050"/>
    <m/>
    <m/>
    <m/>
  </r>
  <r>
    <m/>
    <m/>
    <n v="3601547"/>
    <m/>
    <d v="2022-09-09T00:00:00"/>
    <m/>
    <s v="Hoskovcová Barbora"/>
    <x v="30"/>
    <x v="30"/>
    <x v="28"/>
    <n v="2"/>
    <n v="1600"/>
    <n v="3200"/>
    <n v="3872"/>
    <m/>
    <m/>
    <m/>
  </r>
  <r>
    <m/>
    <m/>
    <n v="3601547"/>
    <m/>
    <d v="2022-09-09T00:00:00"/>
    <m/>
    <s v="Hoskovcová Barbora"/>
    <x v="31"/>
    <x v="31"/>
    <x v="28"/>
    <n v="2"/>
    <n v="1600"/>
    <n v="3200"/>
    <n v="3872"/>
    <m/>
    <m/>
    <m/>
  </r>
  <r>
    <m/>
    <m/>
    <n v="3601547"/>
    <m/>
    <d v="2022-09-09T00:00:00"/>
    <m/>
    <s v="Hoskovcová Barbora"/>
    <x v="32"/>
    <x v="32"/>
    <x v="28"/>
    <n v="2"/>
    <n v="1600"/>
    <n v="3200"/>
    <n v="3872"/>
    <m/>
    <m/>
    <m/>
  </r>
  <r>
    <m/>
    <m/>
    <n v="3601546"/>
    <m/>
    <d v="2022-09-09T00:00:00"/>
    <m/>
    <s v="Čermák Ladislav"/>
    <x v="33"/>
    <x v="33"/>
    <x v="29"/>
    <n v="1"/>
    <n v="4500"/>
    <n v="4500"/>
    <n v="5445"/>
    <m/>
    <m/>
    <m/>
  </r>
  <r>
    <m/>
    <m/>
    <n v="3601549"/>
    <m/>
    <d v="2022-09-09T00:00:00"/>
    <m/>
    <s v="Melčová Soňa"/>
    <x v="34"/>
    <x v="34"/>
    <x v="30"/>
    <n v="2"/>
    <n v="1900"/>
    <n v="3800"/>
    <n v="4598"/>
    <m/>
    <m/>
    <m/>
  </r>
  <r>
    <m/>
    <m/>
    <n v="3601559"/>
    <m/>
    <d v="2022-09-09T00:00:00"/>
    <m/>
    <s v="Krejčová Michaela"/>
    <x v="35"/>
    <x v="35"/>
    <x v="31"/>
    <n v="2"/>
    <n v="600"/>
    <n v="1200"/>
    <n v="1452"/>
    <m/>
    <m/>
    <m/>
  </r>
  <r>
    <m/>
    <m/>
    <n v="3601559"/>
    <m/>
    <d v="2022-09-09T00:00:00"/>
    <m/>
    <s v="Krejčová Michaela"/>
    <x v="36"/>
    <x v="36"/>
    <x v="32"/>
    <n v="1"/>
    <n v="2000"/>
    <n v="2000"/>
    <n v="2420"/>
    <m/>
    <m/>
    <m/>
  </r>
  <r>
    <m/>
    <m/>
    <n v="3601553"/>
    <m/>
    <d v="2022-09-09T00:00:00"/>
    <m/>
    <s v="Koblihová Jarmila"/>
    <x v="37"/>
    <x v="37"/>
    <x v="33"/>
    <m/>
    <m/>
    <n v="0"/>
    <n v="0"/>
    <m/>
    <m/>
    <m/>
  </r>
  <r>
    <m/>
    <m/>
    <n v="3601559"/>
    <m/>
    <d v="2022-09-09T00:00:00"/>
    <m/>
    <s v="Krejčová Michaela"/>
    <x v="38"/>
    <x v="37"/>
    <x v="34"/>
    <n v="3"/>
    <n v="800"/>
    <n v="2400"/>
    <n v="2904"/>
    <m/>
    <m/>
    <m/>
  </r>
  <r>
    <m/>
    <m/>
    <n v="3601564"/>
    <m/>
    <d v="2022-09-09T00:00:00"/>
    <m/>
    <s v="Přenosilová Věra"/>
    <x v="39"/>
    <x v="38"/>
    <x v="35"/>
    <n v="1"/>
    <n v="1600"/>
    <n v="1600"/>
    <n v="1936"/>
    <m/>
    <m/>
    <m/>
  </r>
  <r>
    <m/>
    <m/>
    <n v="3601549"/>
    <m/>
    <d v="2022-09-09T00:00:00"/>
    <m/>
    <s v="Melčová Soňa"/>
    <x v="40"/>
    <x v="39"/>
    <x v="36"/>
    <n v="2"/>
    <n v="600"/>
    <n v="1200"/>
    <n v="1452"/>
    <m/>
    <m/>
    <m/>
  </r>
  <r>
    <m/>
    <m/>
    <n v="3601559"/>
    <m/>
    <d v="2022-09-09T00:00:00"/>
    <m/>
    <s v="Krejčová Michaela"/>
    <x v="41"/>
    <x v="39"/>
    <x v="36"/>
    <n v="2"/>
    <n v="600"/>
    <n v="1200"/>
    <n v="1452"/>
    <m/>
    <m/>
    <m/>
  </r>
  <r>
    <m/>
    <m/>
    <m/>
    <m/>
    <m/>
    <m/>
    <s v="Sklad"/>
    <x v="42"/>
    <x v="40"/>
    <x v="37"/>
    <n v="2"/>
    <n v="1000"/>
    <n v="2000"/>
    <n v="2420"/>
    <m/>
    <m/>
    <m/>
  </r>
  <r>
    <m/>
    <m/>
    <m/>
    <m/>
    <m/>
    <m/>
    <s v="Sklad"/>
    <x v="43"/>
    <x v="41"/>
    <x v="38"/>
    <n v="2"/>
    <n v="2500"/>
    <n v="5000"/>
    <n v="6050"/>
    <m/>
    <m/>
    <m/>
  </r>
  <r>
    <m/>
    <m/>
    <n v="3601559"/>
    <m/>
    <d v="2022-09-09T00:00:00"/>
    <m/>
    <s v="Krejčová Michaela"/>
    <x v="44"/>
    <x v="42"/>
    <x v="39"/>
    <n v="1"/>
    <n v="2000"/>
    <n v="2000"/>
    <n v="2420"/>
    <m/>
    <m/>
    <m/>
  </r>
  <r>
    <m/>
    <m/>
    <n v="3601557"/>
    <m/>
    <d v="2022-09-09T00:00:00"/>
    <m/>
    <s v="Veselá Zdeňka"/>
    <x v="45"/>
    <x v="43"/>
    <x v="40"/>
    <n v="1"/>
    <n v="700"/>
    <n v="700"/>
    <n v="847"/>
    <m/>
    <m/>
    <m/>
  </r>
  <r>
    <m/>
    <m/>
    <n v="3601562"/>
    <m/>
    <d v="2022-09-09T00:00:00"/>
    <m/>
    <s v="Krúpa Emil"/>
    <x v="46"/>
    <x v="44"/>
    <x v="41"/>
    <n v="2"/>
    <n v="400"/>
    <n v="800"/>
    <n v="968"/>
    <m/>
    <m/>
    <m/>
  </r>
  <r>
    <m/>
    <m/>
    <m/>
    <m/>
    <m/>
    <m/>
    <s v="Sklad"/>
    <x v="17"/>
    <x v="45"/>
    <x v="42"/>
    <n v="10"/>
    <n v="600"/>
    <m/>
    <m/>
    <m/>
    <m/>
    <m/>
  </r>
  <r>
    <m/>
    <m/>
    <m/>
    <m/>
    <m/>
    <m/>
    <s v="Sklad"/>
    <x v="47"/>
    <x v="46"/>
    <x v="43"/>
    <n v="10"/>
    <n v="200"/>
    <n v="2000"/>
    <n v="2420"/>
    <m/>
    <m/>
    <m/>
  </r>
  <r>
    <m/>
    <m/>
    <m/>
    <m/>
    <m/>
    <m/>
    <s v="Sklad"/>
    <x v="48"/>
    <x v="47"/>
    <x v="44"/>
    <n v="10"/>
    <n v="150"/>
    <n v="1500"/>
    <n v="1815"/>
    <m/>
    <m/>
    <m/>
  </r>
  <r>
    <m/>
    <m/>
    <n v="3601557"/>
    <m/>
    <d v="2022-09-09T00:00:00"/>
    <m/>
    <s v="Prošková Renata"/>
    <x v="22"/>
    <x v="48"/>
    <x v="45"/>
    <n v="1"/>
    <n v="2000"/>
    <n v="2000"/>
    <n v="2420"/>
    <m/>
    <m/>
    <m/>
  </r>
  <r>
    <m/>
    <m/>
    <m/>
    <m/>
    <m/>
    <m/>
    <s v="Sklad"/>
    <x v="17"/>
    <x v="48"/>
    <x v="45"/>
    <n v="2"/>
    <n v="2000"/>
    <m/>
    <m/>
    <m/>
    <m/>
    <m/>
  </r>
  <r>
    <m/>
    <m/>
    <m/>
    <m/>
    <m/>
    <m/>
    <m/>
    <x v="17"/>
    <x v="49"/>
    <x v="33"/>
    <m/>
    <m/>
    <m/>
    <m/>
    <m/>
    <m/>
    <m/>
  </r>
  <r>
    <m/>
    <m/>
    <m/>
    <m/>
    <m/>
    <m/>
    <m/>
    <x v="17"/>
    <x v="49"/>
    <x v="33"/>
    <m/>
    <m/>
    <m/>
    <m/>
    <m/>
    <m/>
    <m/>
  </r>
  <r>
    <m/>
    <m/>
    <m/>
    <m/>
    <m/>
    <m/>
    <m/>
    <x v="17"/>
    <x v="49"/>
    <x v="33"/>
    <m/>
    <m/>
    <m/>
    <m/>
    <m/>
    <m/>
    <m/>
  </r>
  <r>
    <m/>
    <m/>
    <m/>
    <m/>
    <m/>
    <m/>
    <m/>
    <x v="17"/>
    <x v="49"/>
    <x v="33"/>
    <m/>
    <m/>
    <m/>
    <m/>
    <m/>
    <m/>
    <m/>
  </r>
  <r>
    <m/>
    <m/>
    <m/>
    <m/>
    <m/>
    <m/>
    <m/>
    <x v="17"/>
    <x v="49"/>
    <x v="33"/>
    <m/>
    <m/>
    <m/>
    <m/>
    <m/>
    <m/>
    <m/>
  </r>
  <r>
    <m/>
    <m/>
    <m/>
    <m/>
    <m/>
    <m/>
    <m/>
    <x v="17"/>
    <x v="49"/>
    <x v="33"/>
    <m/>
    <m/>
    <m/>
    <m/>
    <m/>
    <m/>
    <m/>
  </r>
  <r>
    <m/>
    <m/>
    <m/>
    <m/>
    <m/>
    <m/>
    <m/>
    <x v="17"/>
    <x v="49"/>
    <x v="33"/>
    <m/>
    <m/>
    <m/>
    <m/>
    <m/>
    <m/>
    <m/>
  </r>
  <r>
    <m/>
    <m/>
    <m/>
    <m/>
    <m/>
    <m/>
    <m/>
    <x v="17"/>
    <x v="49"/>
    <x v="33"/>
    <m/>
    <m/>
    <m/>
    <m/>
    <m/>
    <m/>
    <m/>
  </r>
  <r>
    <m/>
    <m/>
    <m/>
    <m/>
    <m/>
    <m/>
    <m/>
    <x v="17"/>
    <x v="49"/>
    <x v="33"/>
    <m/>
    <m/>
    <m/>
    <m/>
    <m/>
    <m/>
    <m/>
  </r>
  <r>
    <m/>
    <m/>
    <m/>
    <m/>
    <m/>
    <m/>
    <m/>
    <x v="17"/>
    <x v="49"/>
    <x v="33"/>
    <m/>
    <m/>
    <m/>
    <m/>
    <m/>
    <m/>
    <m/>
  </r>
  <r>
    <m/>
    <m/>
    <m/>
    <m/>
    <m/>
    <m/>
    <m/>
    <x v="17"/>
    <x v="49"/>
    <x v="33"/>
    <m/>
    <m/>
    <m/>
    <m/>
    <m/>
    <m/>
    <m/>
  </r>
  <r>
    <m/>
    <m/>
    <m/>
    <m/>
    <m/>
    <m/>
    <m/>
    <x v="17"/>
    <x v="49"/>
    <x v="33"/>
    <m/>
    <m/>
    <m/>
    <m/>
    <m/>
    <m/>
    <m/>
  </r>
  <r>
    <m/>
    <m/>
    <m/>
    <m/>
    <m/>
    <m/>
    <m/>
    <x v="17"/>
    <x v="49"/>
    <x v="33"/>
    <m/>
    <m/>
    <m/>
    <m/>
    <m/>
    <m/>
    <m/>
  </r>
  <r>
    <m/>
    <m/>
    <m/>
    <m/>
    <m/>
    <m/>
    <m/>
    <x v="17"/>
    <x v="49"/>
    <x v="33"/>
    <m/>
    <m/>
    <m/>
    <m/>
    <m/>
    <m/>
    <m/>
  </r>
  <r>
    <m/>
    <m/>
    <m/>
    <m/>
    <m/>
    <m/>
    <m/>
    <x v="17"/>
    <x v="49"/>
    <x v="33"/>
    <m/>
    <m/>
    <m/>
    <m/>
    <m/>
    <m/>
    <m/>
  </r>
  <r>
    <m/>
    <m/>
    <m/>
    <m/>
    <m/>
    <m/>
    <m/>
    <x v="17"/>
    <x v="49"/>
    <x v="33"/>
    <m/>
    <m/>
    <m/>
    <m/>
    <m/>
    <m/>
    <m/>
  </r>
  <r>
    <m/>
    <m/>
    <m/>
    <m/>
    <m/>
    <m/>
    <m/>
    <x v="17"/>
    <x v="49"/>
    <x v="33"/>
    <m/>
    <m/>
    <m/>
    <m/>
    <m/>
    <m/>
    <m/>
  </r>
  <r>
    <m/>
    <m/>
    <m/>
    <m/>
    <m/>
    <m/>
    <m/>
    <x v="17"/>
    <x v="49"/>
    <x v="33"/>
    <m/>
    <m/>
    <m/>
    <m/>
    <m/>
    <m/>
    <m/>
  </r>
  <r>
    <m/>
    <m/>
    <m/>
    <m/>
    <m/>
    <m/>
    <m/>
    <x v="17"/>
    <x v="49"/>
    <x v="33"/>
    <m/>
    <m/>
    <m/>
    <m/>
    <m/>
    <m/>
    <m/>
  </r>
  <r>
    <m/>
    <m/>
    <m/>
    <m/>
    <m/>
    <m/>
    <m/>
    <x v="17"/>
    <x v="49"/>
    <x v="33"/>
    <m/>
    <m/>
    <m/>
    <m/>
    <m/>
    <m/>
    <m/>
  </r>
  <r>
    <m/>
    <m/>
    <m/>
    <m/>
    <m/>
    <m/>
    <m/>
    <x v="17"/>
    <x v="49"/>
    <x v="33"/>
    <m/>
    <m/>
    <m/>
    <m/>
    <m/>
    <m/>
    <m/>
  </r>
  <r>
    <m/>
    <m/>
    <m/>
    <m/>
    <m/>
    <m/>
    <m/>
    <x v="17"/>
    <x v="49"/>
    <x v="33"/>
    <m/>
    <m/>
    <m/>
    <m/>
    <m/>
    <m/>
    <m/>
  </r>
  <r>
    <m/>
    <m/>
    <m/>
    <m/>
    <m/>
    <m/>
    <m/>
    <x v="17"/>
    <x v="49"/>
    <x v="33"/>
    <m/>
    <m/>
    <m/>
    <m/>
    <m/>
    <m/>
    <m/>
  </r>
  <r>
    <m/>
    <m/>
    <m/>
    <m/>
    <m/>
    <m/>
    <m/>
    <x v="17"/>
    <x v="49"/>
    <x v="33"/>
    <m/>
    <m/>
    <m/>
    <m/>
    <m/>
    <m/>
    <m/>
  </r>
  <r>
    <m/>
    <m/>
    <m/>
    <m/>
    <m/>
    <m/>
    <m/>
    <x v="17"/>
    <x v="49"/>
    <x v="33"/>
    <m/>
    <m/>
    <m/>
    <m/>
    <m/>
    <m/>
    <m/>
  </r>
  <r>
    <m/>
    <m/>
    <m/>
    <m/>
    <m/>
    <m/>
    <m/>
    <x v="17"/>
    <x v="49"/>
    <x v="33"/>
    <m/>
    <m/>
    <m/>
    <m/>
    <m/>
    <m/>
    <m/>
  </r>
  <r>
    <m/>
    <m/>
    <m/>
    <m/>
    <m/>
    <m/>
    <m/>
    <x v="17"/>
    <x v="49"/>
    <x v="33"/>
    <m/>
    <m/>
    <m/>
    <m/>
    <m/>
    <m/>
    <m/>
  </r>
  <r>
    <m/>
    <m/>
    <m/>
    <m/>
    <m/>
    <m/>
    <m/>
    <x v="17"/>
    <x v="49"/>
    <x v="33"/>
    <m/>
    <m/>
    <m/>
    <m/>
    <m/>
    <m/>
    <m/>
  </r>
  <r>
    <m/>
    <m/>
    <m/>
    <m/>
    <m/>
    <m/>
    <m/>
    <x v="17"/>
    <x v="49"/>
    <x v="33"/>
    <m/>
    <m/>
    <m/>
    <m/>
    <m/>
    <m/>
    <m/>
  </r>
  <r>
    <m/>
    <m/>
    <m/>
    <m/>
    <m/>
    <m/>
    <m/>
    <x v="17"/>
    <x v="49"/>
    <x v="33"/>
    <m/>
    <m/>
    <m/>
    <m/>
    <m/>
    <m/>
    <m/>
  </r>
  <r>
    <m/>
    <m/>
    <m/>
    <m/>
    <m/>
    <m/>
    <m/>
    <x v="17"/>
    <x v="49"/>
    <x v="33"/>
    <m/>
    <m/>
    <m/>
    <m/>
    <m/>
    <m/>
    <m/>
  </r>
  <r>
    <m/>
    <m/>
    <m/>
    <m/>
    <m/>
    <m/>
    <m/>
    <x v="17"/>
    <x v="49"/>
    <x v="33"/>
    <m/>
    <m/>
    <m/>
    <m/>
    <m/>
    <m/>
    <m/>
  </r>
  <r>
    <m/>
    <m/>
    <m/>
    <m/>
    <m/>
    <m/>
    <m/>
    <x v="17"/>
    <x v="49"/>
    <x v="33"/>
    <m/>
    <m/>
    <m/>
    <m/>
    <m/>
    <m/>
    <m/>
  </r>
  <r>
    <m/>
    <m/>
    <m/>
    <m/>
    <m/>
    <m/>
    <m/>
    <x v="17"/>
    <x v="49"/>
    <x v="33"/>
    <m/>
    <m/>
    <m/>
    <m/>
    <m/>
    <m/>
    <m/>
  </r>
  <r>
    <m/>
    <m/>
    <m/>
    <m/>
    <m/>
    <m/>
    <m/>
    <x v="17"/>
    <x v="49"/>
    <x v="33"/>
    <m/>
    <m/>
    <m/>
    <m/>
    <m/>
    <m/>
    <m/>
  </r>
  <r>
    <m/>
    <m/>
    <m/>
    <m/>
    <m/>
    <m/>
    <m/>
    <x v="17"/>
    <x v="49"/>
    <x v="33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Kontingenční tabulka1" cacheId="17" applyNumberFormats="0" applyBorderFormats="0" applyFontFormats="0" applyPatternFormats="0" applyAlignmentFormats="0" applyWidthHeightFormats="1" dataCaption="Hodnoty" updatedVersion="8" minRefreshableVersion="3" useAutoFormatting="1" itemPrintTitles="1" createdVersion="7" indent="0" outline="1" outlineData="1" multipleFieldFilters="0" rowHeaderCaption="Poptávka">
  <location ref="B4:C54" firstHeaderRow="1" firstDataRow="1" firstDataCol="1"/>
  <pivotFields count="17">
    <pivotField showAll="0"/>
    <pivotField showAll="0"/>
    <pivotField showAll="0"/>
    <pivotField showAll="0"/>
    <pivotField showAll="0"/>
    <pivotField showAll="0"/>
    <pivotField showAll="0"/>
    <pivotField showAll="0" sortType="ascending">
      <items count="125">
        <item m="1" x="91"/>
        <item m="1" x="73"/>
        <item h="1" x="11"/>
        <item h="1" x="33"/>
        <item h="1" x="37"/>
        <item h="1" x="36"/>
        <item h="1" x="35"/>
        <item h="1" x="41"/>
        <item h="1" x="44"/>
        <item h="1" x="8"/>
        <item h="1" x="0"/>
        <item h="1" x="13"/>
        <item h="1" x="27"/>
        <item h="1" x="38"/>
        <item m="1" x="53"/>
        <item m="1" x="52"/>
        <item m="1" x="110"/>
        <item h="1" x="2"/>
        <item h="1" x="26"/>
        <item m="1" x="63"/>
        <item m="1" x="123"/>
        <item m="1" x="56"/>
        <item m="1" x="86"/>
        <item m="1" x="74"/>
        <item m="1" x="106"/>
        <item h="1" x="5"/>
        <item h="1" x="1"/>
        <item m="1" x="102"/>
        <item m="1" x="109"/>
        <item m="1" x="117"/>
        <item m="1" x="54"/>
        <item m="1" x="79"/>
        <item m="1" x="61"/>
        <item m="1" x="111"/>
        <item h="1" x="34"/>
        <item h="1" x="6"/>
        <item m="1" x="90"/>
        <item h="1" x="7"/>
        <item h="1" x="9"/>
        <item m="1" x="93"/>
        <item m="1" x="49"/>
        <item m="1" x="96"/>
        <item m="1" x="67"/>
        <item m="1" x="122"/>
        <item m="1" x="104"/>
        <item m="1" x="51"/>
        <item m="1" x="121"/>
        <item m="1" x="115"/>
        <item m="1" x="64"/>
        <item m="1" x="116"/>
        <item m="1" x="113"/>
        <item m="1" x="85"/>
        <item m="1" x="65"/>
        <item m="1" x="94"/>
        <item m="1" x="72"/>
        <item m="1" x="55"/>
        <item h="1" x="10"/>
        <item m="1" x="58"/>
        <item m="1" x="101"/>
        <item m="1" x="108"/>
        <item m="1" x="99"/>
        <item m="1" x="81"/>
        <item m="1" x="98"/>
        <item h="1" x="3"/>
        <item h="1" x="22"/>
        <item h="1" x="40"/>
        <item m="1" x="95"/>
        <item m="1" x="82"/>
        <item m="1" x="97"/>
        <item m="1" x="50"/>
        <item m="1" x="68"/>
        <item m="1" x="118"/>
        <item m="1" x="62"/>
        <item m="1" x="75"/>
        <item m="1" x="77"/>
        <item m="1" x="112"/>
        <item h="1" x="14"/>
        <item h="1" x="15"/>
        <item h="1" x="16"/>
        <item m="1" x="66"/>
        <item h="1" x="18"/>
        <item m="1" x="80"/>
        <item h="1" x="12"/>
        <item h="1" x="4"/>
        <item m="1" x="71"/>
        <item m="1" x="105"/>
        <item h="1" x="39"/>
        <item h="1" x="24"/>
        <item m="1" x="88"/>
        <item m="1" x="103"/>
        <item m="1" x="89"/>
        <item m="1" x="84"/>
        <item h="1" x="20"/>
        <item h="1" x="21"/>
        <item h="1" x="23"/>
        <item h="1" x="25"/>
        <item h="1" x="28"/>
        <item m="1" x="59"/>
        <item h="1" x="29"/>
        <item h="1" x="30"/>
        <item h="1" x="31"/>
        <item h="1" x="32"/>
        <item m="1" x="100"/>
        <item m="1" x="76"/>
        <item m="1" x="87"/>
        <item h="1" x="45"/>
        <item m="1" x="107"/>
        <item m="1" x="70"/>
        <item m="1" x="69"/>
        <item m="1" x="83"/>
        <item m="1" x="57"/>
        <item h="1" x="19"/>
        <item m="1" x="60"/>
        <item h="1" x="46"/>
        <item h="1" x="47"/>
        <item h="1" x="48"/>
        <item m="1" x="120"/>
        <item h="1" x="42"/>
        <item h="1" x="43"/>
        <item m="1" x="78"/>
        <item m="1" x="119"/>
        <item m="1" x="92"/>
        <item m="1" x="114"/>
        <item h="1" x="17"/>
        <item t="default"/>
      </items>
    </pivotField>
    <pivotField axis="axisRow" showAll="0">
      <items count="75">
        <item m="1" x="53"/>
        <item m="1" x="54"/>
        <item m="1" x="50"/>
        <item m="1" x="69"/>
        <item m="1" x="61"/>
        <item m="1" x="55"/>
        <item m="1" x="67"/>
        <item m="1" x="60"/>
        <item m="1" x="66"/>
        <item m="1" x="72"/>
        <item m="1" x="63"/>
        <item m="1" x="64"/>
        <item m="1" x="52"/>
        <item m="1" x="58"/>
        <item m="1" x="59"/>
        <item m="1" x="51"/>
        <item m="1" x="70"/>
        <item m="1" x="56"/>
        <item m="1" x="68"/>
        <item m="1" x="65"/>
        <item m="1" x="57"/>
        <item m="1" x="62"/>
        <item h="1" x="4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n="Vypalovací média BD-R, SL 25 GB, spindl 10ks" m="1" x="73"/>
        <item x="47"/>
        <item x="48"/>
        <item n="Vypalovací média BD-R, SL 25 GB, spindl 10ks2" m="1" x="71"/>
        <item x="45"/>
        <item x="46"/>
        <item t="default"/>
      </items>
    </pivotField>
    <pivotField showAll="0">
      <items count="47">
        <item x="29"/>
        <item x="12"/>
        <item x="13"/>
        <item x="6"/>
        <item x="11"/>
        <item x="2"/>
        <item x="28"/>
        <item x="38"/>
        <item x="37"/>
        <item x="39"/>
        <item x="30"/>
        <item x="32"/>
        <item x="0"/>
        <item x="5"/>
        <item x="21"/>
        <item x="45"/>
        <item x="44"/>
        <item x="42"/>
        <item x="23"/>
        <item x="43"/>
        <item x="4"/>
        <item x="3"/>
        <item x="18"/>
        <item x="40"/>
        <item x="8"/>
        <item x="9"/>
        <item x="10"/>
        <item x="17"/>
        <item x="41"/>
        <item x="7"/>
        <item x="20"/>
        <item x="22"/>
        <item x="15"/>
        <item x="16"/>
        <item x="1"/>
        <item x="27"/>
        <item x="31"/>
        <item x="19"/>
        <item x="34"/>
        <item x="26"/>
        <item x="24"/>
        <item x="14"/>
        <item x="25"/>
        <item x="35"/>
        <item x="36"/>
        <item x="33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50"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9"/>
    </i>
    <i>
      <x v="70"/>
    </i>
    <i>
      <x v="72"/>
    </i>
    <i>
      <x v="73"/>
    </i>
    <i t="grand">
      <x/>
    </i>
  </rowItems>
  <colItems count="1">
    <i/>
  </colItems>
  <dataFields count="1">
    <dataField name="Součet z množství" fld="10" baseField="0" baseItem="0"/>
  </dataFields>
  <formats count="27">
    <format dxfId="155">
      <pivotArea field="7" type="button" dataOnly="0" labelOnly="1" outline="0"/>
    </format>
    <format dxfId="156">
      <pivotArea field="7" type="button" dataOnly="0" labelOnly="1" outline="0"/>
    </format>
    <format dxfId="157">
      <pivotArea dataOnly="0" labelOnly="1" grandRow="1" outline="0" fieldPosition="0"/>
    </format>
    <format dxfId="158">
      <pivotArea dataOnly="0" labelOnly="1" grandRow="1" outline="0" fieldPosition="0"/>
    </format>
    <format dxfId="159">
      <pivotArea field="8" type="button" dataOnly="0" labelOnly="1" outline="0" axis="axisRow" fieldPosition="0"/>
    </format>
    <format dxfId="160">
      <pivotArea dataOnly="0" labelOnly="1" fieldPosition="0">
        <references count="1">
          <reference field="8" count="0"/>
        </references>
      </pivotArea>
    </format>
    <format dxfId="161">
      <pivotArea dataOnly="0" labelOnly="1" grandRow="1" outline="0" fieldPosition="0"/>
    </format>
    <format dxfId="162">
      <pivotArea grandRow="1" outline="0" collapsedLevelsAreSubtotals="1" fieldPosition="0"/>
    </format>
    <format dxfId="163">
      <pivotArea dataOnly="0" labelOnly="1" grandRow="1" outline="0" fieldPosition="0"/>
    </format>
    <format dxfId="164">
      <pivotArea type="all" dataOnly="0" outline="0" fieldPosition="0"/>
    </format>
    <format dxfId="165">
      <pivotArea outline="0" collapsedLevelsAreSubtotals="1" fieldPosition="0"/>
    </format>
    <format dxfId="166">
      <pivotArea field="8" type="button" dataOnly="0" labelOnly="1" outline="0" axis="axisRow" fieldPosition="0"/>
    </format>
    <format dxfId="167">
      <pivotArea dataOnly="0" labelOnly="1" outline="0" axis="axisValues" fieldPosition="0"/>
    </format>
    <format dxfId="168">
      <pivotArea grandRow="1" outline="0" collapsedLevelsAreSubtotals="1" fieldPosition="0"/>
    </format>
    <format dxfId="169">
      <pivotArea dataOnly="0" labelOnly="1" grandRow="1" outline="0" fieldPosition="0"/>
    </format>
    <format dxfId="170">
      <pivotArea type="all" dataOnly="0" outline="0" fieldPosition="0"/>
    </format>
    <format dxfId="171">
      <pivotArea outline="0" collapsedLevelsAreSubtotals="1" fieldPosition="0"/>
    </format>
    <format dxfId="172">
      <pivotArea field="8" type="button" dataOnly="0" labelOnly="1" outline="0" axis="axisRow" fieldPosition="0"/>
    </format>
    <format dxfId="173">
      <pivotArea dataOnly="0" labelOnly="1" grandRow="1" outline="0" fieldPosition="0"/>
    </format>
    <format dxfId="174">
      <pivotArea dataOnly="0" labelOnly="1" outline="0" axis="axisValues" fieldPosition="0"/>
    </format>
    <format dxfId="175">
      <pivotArea field="8" type="button" dataOnly="0" labelOnly="1" outline="0" axis="axisRow" fieldPosition="0"/>
    </format>
    <format dxfId="176">
      <pivotArea dataOnly="0" labelOnly="1" outline="0" axis="axisValues" fieldPosition="0"/>
    </format>
    <format dxfId="106">
      <pivotArea collapsedLevelsAreSubtotals="1" fieldPosition="0">
        <references count="1">
          <reference field="8" count="0"/>
        </references>
      </pivotArea>
    </format>
    <format dxfId="105">
      <pivotArea dataOnly="0" labelOnly="1" fieldPosition="0">
        <references count="1">
          <reference field="8" count="0"/>
        </references>
      </pivotArea>
    </format>
    <format dxfId="5">
      <pivotArea field="8" type="button" dataOnly="0" labelOnly="1" outline="0" axis="axisRow" fieldPosition="0"/>
    </format>
    <format dxfId="3">
      <pivotArea dataOnly="0" labelOnly="1" fieldPosition="0">
        <references count="1">
          <reference field="8" count="0"/>
        </references>
      </pivotArea>
    </format>
    <format dxfId="1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1" displayName="Tabulka1" ref="A2:Q94" totalsRowCount="1" headerRowDxfId="241" dataDxfId="239" headerRowBorderDxfId="240">
  <autoFilter ref="A2:Q93" xr:uid="{00000000-0009-0000-0100-000001000000}"/>
  <sortState xmlns:xlrd2="http://schemas.microsoft.com/office/spreadsheetml/2017/richdata2" ref="A3:Q93">
    <sortCondition ref="I2:I93"/>
  </sortState>
  <tableColumns count="17">
    <tableColumn id="1" xr3:uid="{00000000-0010-0000-0000-000001000000}" name="Zamítnuto" totalsRowLabel="Celkem" dataDxfId="238"/>
    <tableColumn id="2" xr3:uid="{00000000-0010-0000-0000-000002000000}" name="." dataDxfId="237"/>
    <tableColumn id="3" xr3:uid="{00000000-0010-0000-0000-000003000000}" name="Číslo" dataDxfId="236"/>
    <tableColumn id="4" xr3:uid="{00000000-0010-0000-0000-000004000000}" name="Částka" dataDxfId="235"/>
    <tableColumn id="5" xr3:uid="{00000000-0010-0000-0000-000005000000}" name="Datum" dataDxfId="234"/>
    <tableColumn id="6" xr3:uid="{00000000-0010-0000-0000-000006000000}" name="poř.č." dataDxfId="233"/>
    <tableColumn id="7" xr3:uid="{00000000-0010-0000-0000-000007000000}" name="Vyřizuje" dataDxfId="232"/>
    <tableColumn id="8" xr3:uid="{00000000-0010-0000-0000-000008000000}" name="Zadání" dataDxfId="231"/>
    <tableColumn id="9" xr3:uid="{00000000-0010-0000-0000-000009000000}" name="Věc" totalsRowFunction="count" dataDxfId="230"/>
    <tableColumn id="10" xr3:uid="{00000000-0010-0000-0000-00000A000000}" name="Příklad" dataDxfId="229" dataCellStyle="Hypertextový odkaz"/>
    <tableColumn id="11" xr3:uid="{00000000-0010-0000-0000-00000B000000}" name="množství" totalsRowFunction="sum" dataDxfId="228" totalsRowDxfId="6"/>
    <tableColumn id="12" xr3:uid="{00000000-0010-0000-0000-00000C000000}" name="j.cena" dataDxfId="227" totalsRowDxfId="203"/>
    <tableColumn id="13" xr3:uid="{00000000-0010-0000-0000-00000D000000}" name="cena" totalsRowFunction="sum" dataDxfId="226" totalsRowDxfId="202">
      <calculatedColumnFormula>K3*L3</calculatedColumnFormula>
    </tableColumn>
    <tableColumn id="14" xr3:uid="{00000000-0010-0000-0000-00000E000000}" name="s DPH" totalsRowFunction="sum" dataDxfId="225" totalsRowDxfId="201">
      <calculatedColumnFormula>M3*1.21</calculatedColumnFormula>
    </tableColumn>
    <tableColumn id="15" xr3:uid="{00000000-0010-0000-0000-00000F000000}" name="Sloupec1" dataDxfId="224"/>
    <tableColumn id="16" xr3:uid="{00000000-0010-0000-0000-000010000000}" name="Sloupec2" dataDxfId="223"/>
    <tableColumn id="17" xr3:uid="{00000000-0010-0000-0000-000011000000}" name="Sloupec3" dataDxfId="222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lza.cz/cyberpower-bu600e-fr-d504876.htm" TargetMode="External"/><Relationship Id="rId3" Type="http://schemas.openxmlformats.org/officeDocument/2006/relationships/hyperlink" Target="https://www.czc.cz/kingston-now-a400-2-5-960gb/236457/produkt" TargetMode="External"/><Relationship Id="rId7" Type="http://schemas.openxmlformats.org/officeDocument/2006/relationships/hyperlink" Target="https://www.mall.cz/spotrebni-material/naplnka-hp-q3964a-122a-100094042691?gclid=EAIaIQobChMIq7La7JuW-gIVje3tCh3VYg4LEAQYAyABEgIsDvD_BwE" TargetMode="External"/><Relationship Id="rId2" Type="http://schemas.openxmlformats.org/officeDocument/2006/relationships/hyperlink" Target="https://www.alza.cz/kingsons-anti-theft-backpack-light-grey-15-6-d6247934.htm?o=1" TargetMode="External"/><Relationship Id="rId1" Type="http://schemas.openxmlformats.org/officeDocument/2006/relationships/hyperlink" Target="https://www.alza.cz/27-asus-va27aqsb-d6398627.htm?o=1" TargetMode="External"/><Relationship Id="rId6" Type="http://schemas.openxmlformats.org/officeDocument/2006/relationships/hyperlink" Target="https://www.miroluk.cz/eshop-kompatibilni-toner-s-brother-tn-b023-cerny.html" TargetMode="External"/><Relationship Id="rId11" Type="http://schemas.openxmlformats.org/officeDocument/2006/relationships/table" Target="../tables/table1.xml"/><Relationship Id="rId5" Type="http://schemas.openxmlformats.org/officeDocument/2006/relationships/hyperlink" Target="https://www.czc.cz/baseus-amblight-powerbanka-s-digitalnim-displejem-qc-30000mah-kabel-usb-c-usb-c-100w-1m-bila/342759/produkt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s://www.czc.cz/connect-it-for-health-cmo-2700-bl-cervena/295455/produkt" TargetMode="External"/><Relationship Id="rId9" Type="http://schemas.openxmlformats.org/officeDocument/2006/relationships/hyperlink" Target="https://www.czc.cz/baseus-amblight-powerbanka-s-digitalnim-displejem-qc-30000mah-kabel-usb-c-usb-c-100w-1m-bila/342759/produk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4"/>
  <sheetViews>
    <sheetView tabSelected="1" workbookViewId="0">
      <selection activeCell="E5" sqref="E5"/>
    </sheetView>
  </sheetViews>
  <sheetFormatPr defaultRowHeight="15" x14ac:dyDescent="0.25"/>
  <cols>
    <col min="2" max="2" width="81.5703125" style="4" customWidth="1"/>
    <col min="3" max="3" width="16.85546875" bestFit="1" customWidth="1"/>
    <col min="4" max="4" width="26.5703125" style="4" customWidth="1"/>
    <col min="6" max="6" width="15.42578125" customWidth="1"/>
  </cols>
  <sheetData>
    <row r="1" spans="1:6" x14ac:dyDescent="0.25">
      <c r="A1" t="s">
        <v>22</v>
      </c>
    </row>
    <row r="2" spans="1:6" x14ac:dyDescent="0.25">
      <c r="A2" t="s">
        <v>32</v>
      </c>
    </row>
    <row r="3" spans="1:6" ht="15.75" thickBot="1" x14ac:dyDescent="0.3"/>
    <row r="4" spans="1:6" ht="15.75" thickBot="1" x14ac:dyDescent="0.3">
      <c r="A4" s="40" t="s">
        <v>21</v>
      </c>
      <c r="B4" s="45" t="s">
        <v>17</v>
      </c>
      <c r="C4" s="47" t="s">
        <v>178</v>
      </c>
      <c r="D4" s="41" t="s">
        <v>18</v>
      </c>
      <c r="E4" s="42" t="s">
        <v>19</v>
      </c>
      <c r="F4" s="43" t="s">
        <v>20</v>
      </c>
    </row>
    <row r="5" spans="1:6" ht="45" x14ac:dyDescent="0.25">
      <c r="A5" s="48">
        <v>1</v>
      </c>
      <c r="B5" s="30" t="s">
        <v>162</v>
      </c>
      <c r="C5" s="31">
        <v>1</v>
      </c>
      <c r="D5" s="51"/>
      <c r="E5" s="38"/>
      <c r="F5" s="39">
        <f>GETPIVOTDATA("množství",$B$4,"Věc",B5)*E5</f>
        <v>0</v>
      </c>
    </row>
    <row r="6" spans="1:6" x14ac:dyDescent="0.25">
      <c r="A6" s="49">
        <v>2</v>
      </c>
      <c r="B6" s="30" t="s">
        <v>59</v>
      </c>
      <c r="C6" s="31">
        <v>1</v>
      </c>
      <c r="D6" s="52"/>
      <c r="E6" s="12"/>
      <c r="F6" s="36">
        <f t="shared" ref="F6:F26" si="0">GETPIVOTDATA("množství",$B$4,"Věc",B6)*E6</f>
        <v>0</v>
      </c>
    </row>
    <row r="7" spans="1:6" ht="30" x14ac:dyDescent="0.25">
      <c r="A7" s="49">
        <v>3</v>
      </c>
      <c r="B7" s="30" t="s">
        <v>176</v>
      </c>
      <c r="C7" s="31">
        <v>1</v>
      </c>
      <c r="D7" s="52"/>
      <c r="E7" s="12"/>
      <c r="F7" s="36">
        <f t="shared" si="0"/>
        <v>0</v>
      </c>
    </row>
    <row r="8" spans="1:6" x14ac:dyDescent="0.25">
      <c r="A8" s="49">
        <v>4</v>
      </c>
      <c r="B8" s="30" t="s">
        <v>172</v>
      </c>
      <c r="C8" s="31">
        <v>2</v>
      </c>
      <c r="D8" s="52"/>
      <c r="E8" s="12"/>
      <c r="F8" s="36">
        <f t="shared" si="0"/>
        <v>0</v>
      </c>
    </row>
    <row r="9" spans="1:6" x14ac:dyDescent="0.25">
      <c r="A9" s="49">
        <v>5</v>
      </c>
      <c r="B9" s="30" t="s">
        <v>174</v>
      </c>
      <c r="C9" s="31">
        <v>1</v>
      </c>
      <c r="D9" s="52"/>
      <c r="E9" s="12"/>
      <c r="F9" s="36">
        <f t="shared" si="0"/>
        <v>0</v>
      </c>
    </row>
    <row r="10" spans="1:6" x14ac:dyDescent="0.25">
      <c r="A10" s="49">
        <v>6</v>
      </c>
      <c r="B10" s="30" t="s">
        <v>173</v>
      </c>
      <c r="C10" s="31">
        <v>2</v>
      </c>
      <c r="D10" s="52"/>
      <c r="E10" s="12"/>
      <c r="F10" s="36">
        <f t="shared" si="0"/>
        <v>0</v>
      </c>
    </row>
    <row r="11" spans="1:6" x14ac:dyDescent="0.25">
      <c r="A11" s="49">
        <v>7</v>
      </c>
      <c r="B11" s="30" t="s">
        <v>163</v>
      </c>
      <c r="C11" s="31">
        <v>10</v>
      </c>
      <c r="D11" s="52"/>
      <c r="E11" s="12"/>
      <c r="F11" s="36">
        <f t="shared" si="0"/>
        <v>0</v>
      </c>
    </row>
    <row r="12" spans="1:6" x14ac:dyDescent="0.25">
      <c r="A12" s="49">
        <v>8</v>
      </c>
      <c r="B12" s="30" t="s">
        <v>171</v>
      </c>
      <c r="C12" s="31">
        <v>10</v>
      </c>
      <c r="D12" s="52"/>
      <c r="E12" s="12"/>
      <c r="F12" s="36">
        <f t="shared" si="0"/>
        <v>0</v>
      </c>
    </row>
    <row r="13" spans="1:6" x14ac:dyDescent="0.25">
      <c r="A13" s="49">
        <v>9</v>
      </c>
      <c r="B13" s="30" t="s">
        <v>71</v>
      </c>
      <c r="C13" s="31">
        <v>1</v>
      </c>
      <c r="D13" s="52"/>
      <c r="E13" s="12"/>
      <c r="F13" s="36">
        <f t="shared" si="0"/>
        <v>0</v>
      </c>
    </row>
    <row r="14" spans="1:6" x14ac:dyDescent="0.25">
      <c r="A14" s="49">
        <v>10</v>
      </c>
      <c r="B14" s="30" t="s">
        <v>67</v>
      </c>
      <c r="C14" s="31">
        <v>2</v>
      </c>
      <c r="D14" s="52"/>
      <c r="E14" s="12"/>
      <c r="F14" s="36">
        <f t="shared" si="0"/>
        <v>0</v>
      </c>
    </row>
    <row r="15" spans="1:6" x14ac:dyDescent="0.25">
      <c r="A15" s="49">
        <v>11</v>
      </c>
      <c r="B15" s="30" t="s">
        <v>68</v>
      </c>
      <c r="C15" s="31">
        <v>1</v>
      </c>
      <c r="D15" s="52"/>
      <c r="E15" s="12"/>
      <c r="F15" s="36">
        <f t="shared" si="0"/>
        <v>0</v>
      </c>
    </row>
    <row r="16" spans="1:6" x14ac:dyDescent="0.25">
      <c r="A16" s="49">
        <v>12</v>
      </c>
      <c r="B16" s="30" t="s">
        <v>158</v>
      </c>
      <c r="C16" s="31">
        <v>1</v>
      </c>
      <c r="D16" s="52"/>
      <c r="E16" s="12"/>
      <c r="F16" s="36">
        <f t="shared" si="0"/>
        <v>0</v>
      </c>
    </row>
    <row r="17" spans="1:6" ht="30" x14ac:dyDescent="0.25">
      <c r="A17" s="49">
        <v>13</v>
      </c>
      <c r="B17" s="30" t="s">
        <v>109</v>
      </c>
      <c r="C17" s="31">
        <v>1</v>
      </c>
      <c r="D17" s="52"/>
      <c r="E17" s="12"/>
      <c r="F17" s="36">
        <f t="shared" si="0"/>
        <v>0</v>
      </c>
    </row>
    <row r="18" spans="1:6" ht="30" x14ac:dyDescent="0.25">
      <c r="A18" s="49">
        <v>14</v>
      </c>
      <c r="B18" s="30" t="s">
        <v>135</v>
      </c>
      <c r="C18" s="31">
        <v>1</v>
      </c>
      <c r="D18" s="52"/>
      <c r="E18" s="12"/>
      <c r="F18" s="36">
        <f t="shared" si="0"/>
        <v>0</v>
      </c>
    </row>
    <row r="19" spans="1:6" x14ac:dyDescent="0.25">
      <c r="A19" s="49">
        <v>15</v>
      </c>
      <c r="B19" s="30" t="s">
        <v>175</v>
      </c>
      <c r="C19" s="31">
        <v>2</v>
      </c>
      <c r="D19" s="52"/>
      <c r="E19" s="12"/>
      <c r="F19" s="36">
        <f t="shared" si="0"/>
        <v>0</v>
      </c>
    </row>
    <row r="20" spans="1:6" x14ac:dyDescent="0.25">
      <c r="A20" s="49">
        <v>16</v>
      </c>
      <c r="B20" s="30" t="s">
        <v>28</v>
      </c>
      <c r="C20" s="31">
        <v>1</v>
      </c>
      <c r="D20" s="52"/>
      <c r="E20" s="12"/>
      <c r="F20" s="36">
        <f t="shared" si="0"/>
        <v>0</v>
      </c>
    </row>
    <row r="21" spans="1:6" ht="30" x14ac:dyDescent="0.25">
      <c r="A21" s="49">
        <v>17</v>
      </c>
      <c r="B21" s="30" t="s">
        <v>62</v>
      </c>
      <c r="C21" s="31">
        <v>2</v>
      </c>
      <c r="D21" s="52"/>
      <c r="E21" s="12"/>
      <c r="F21" s="36">
        <f t="shared" si="0"/>
        <v>0</v>
      </c>
    </row>
    <row r="22" spans="1:6" ht="45" x14ac:dyDescent="0.25">
      <c r="A22" s="49">
        <v>18</v>
      </c>
      <c r="B22" s="30" t="s">
        <v>93</v>
      </c>
      <c r="C22" s="31">
        <v>2</v>
      </c>
      <c r="D22" s="52"/>
      <c r="E22" s="12"/>
      <c r="F22" s="36">
        <f t="shared" si="0"/>
        <v>0</v>
      </c>
    </row>
    <row r="23" spans="1:6" x14ac:dyDescent="0.25">
      <c r="A23" s="49">
        <v>19</v>
      </c>
      <c r="B23" s="30" t="s">
        <v>177</v>
      </c>
      <c r="C23" s="31">
        <v>10</v>
      </c>
      <c r="D23" s="52"/>
      <c r="E23" s="12"/>
      <c r="F23" s="36">
        <f t="shared" si="0"/>
        <v>0</v>
      </c>
    </row>
    <row r="24" spans="1:6" x14ac:dyDescent="0.25">
      <c r="A24" s="49">
        <v>20</v>
      </c>
      <c r="B24" s="30" t="s">
        <v>164</v>
      </c>
      <c r="C24" s="31">
        <v>1</v>
      </c>
      <c r="D24" s="52"/>
      <c r="E24" s="12"/>
      <c r="F24" s="36">
        <f t="shared" si="0"/>
        <v>0</v>
      </c>
    </row>
    <row r="25" spans="1:6" x14ac:dyDescent="0.25">
      <c r="A25" s="49">
        <v>21</v>
      </c>
      <c r="B25" s="30" t="s">
        <v>76</v>
      </c>
      <c r="C25" s="31">
        <v>1</v>
      </c>
      <c r="D25" s="52"/>
      <c r="E25" s="12"/>
      <c r="F25" s="36">
        <f t="shared" si="0"/>
        <v>0</v>
      </c>
    </row>
    <row r="26" spans="1:6" x14ac:dyDescent="0.25">
      <c r="A26" s="49">
        <v>22</v>
      </c>
      <c r="B26" s="30" t="s">
        <v>74</v>
      </c>
      <c r="C26" s="31">
        <v>1</v>
      </c>
      <c r="D26" s="52"/>
      <c r="E26" s="12"/>
      <c r="F26" s="36">
        <f t="shared" si="0"/>
        <v>0</v>
      </c>
    </row>
    <row r="27" spans="1:6" x14ac:dyDescent="0.25">
      <c r="A27" s="49">
        <v>23</v>
      </c>
      <c r="B27" s="30" t="s">
        <v>121</v>
      </c>
      <c r="C27" s="31">
        <v>3</v>
      </c>
      <c r="D27" s="52"/>
      <c r="E27" s="12"/>
      <c r="F27" s="36">
        <f t="shared" ref="F27:F53" si="1">GETPIVOTDATA("množství",$B$4,"Věc",B27)*E27</f>
        <v>0</v>
      </c>
    </row>
    <row r="28" spans="1:6" ht="30" x14ac:dyDescent="0.25">
      <c r="A28" s="49">
        <v>24</v>
      </c>
      <c r="B28" s="30" t="s">
        <v>88</v>
      </c>
      <c r="C28" s="31">
        <v>1</v>
      </c>
      <c r="D28" s="52"/>
      <c r="E28" s="12"/>
      <c r="F28" s="36">
        <f t="shared" si="1"/>
        <v>0</v>
      </c>
    </row>
    <row r="29" spans="1:6" x14ac:dyDescent="0.25">
      <c r="A29" s="49">
        <v>25</v>
      </c>
      <c r="B29" s="30" t="s">
        <v>169</v>
      </c>
      <c r="C29" s="31">
        <v>2</v>
      </c>
      <c r="D29" s="52"/>
      <c r="E29" s="12"/>
      <c r="F29" s="36">
        <f t="shared" si="1"/>
        <v>0</v>
      </c>
    </row>
    <row r="30" spans="1:6" x14ac:dyDescent="0.25">
      <c r="A30" s="49">
        <v>26</v>
      </c>
      <c r="B30" s="30" t="s">
        <v>130</v>
      </c>
      <c r="C30" s="31">
        <v>1</v>
      </c>
      <c r="D30" s="52"/>
      <c r="E30" s="12"/>
      <c r="F30" s="36">
        <f t="shared" si="1"/>
        <v>0</v>
      </c>
    </row>
    <row r="31" spans="1:6" x14ac:dyDescent="0.25">
      <c r="A31" s="49">
        <v>27</v>
      </c>
      <c r="B31" s="30" t="s">
        <v>110</v>
      </c>
      <c r="C31" s="31">
        <v>2</v>
      </c>
      <c r="D31" s="52"/>
      <c r="E31" s="12"/>
      <c r="F31" s="36">
        <f t="shared" si="1"/>
        <v>0</v>
      </c>
    </row>
    <row r="32" spans="1:6" x14ac:dyDescent="0.25">
      <c r="A32" s="49">
        <v>28</v>
      </c>
      <c r="B32" s="30" t="s">
        <v>138</v>
      </c>
      <c r="C32" s="31">
        <v>2</v>
      </c>
      <c r="D32" s="52"/>
      <c r="E32" s="12"/>
      <c r="F32" s="36">
        <f t="shared" si="1"/>
        <v>0</v>
      </c>
    </row>
    <row r="33" spans="1:6" x14ac:dyDescent="0.25">
      <c r="A33" s="49">
        <v>29</v>
      </c>
      <c r="B33" s="30" t="s">
        <v>132</v>
      </c>
      <c r="C33" s="31">
        <v>1</v>
      </c>
      <c r="D33" s="52"/>
      <c r="E33" s="12"/>
      <c r="F33" s="36">
        <f t="shared" si="1"/>
        <v>0</v>
      </c>
    </row>
    <row r="34" spans="1:6" x14ac:dyDescent="0.25">
      <c r="A34" s="49">
        <v>30</v>
      </c>
      <c r="B34" s="30" t="s">
        <v>103</v>
      </c>
      <c r="C34" s="31">
        <v>5</v>
      </c>
      <c r="D34" s="52"/>
      <c r="E34" s="12"/>
      <c r="F34" s="36">
        <f t="shared" si="1"/>
        <v>0</v>
      </c>
    </row>
    <row r="35" spans="1:6" x14ac:dyDescent="0.25">
      <c r="A35" s="49">
        <v>31</v>
      </c>
      <c r="B35" s="30" t="s">
        <v>105</v>
      </c>
      <c r="C35" s="31">
        <v>2</v>
      </c>
      <c r="D35" s="52"/>
      <c r="E35" s="12"/>
      <c r="F35" s="36">
        <f t="shared" si="1"/>
        <v>0</v>
      </c>
    </row>
    <row r="36" spans="1:6" x14ac:dyDescent="0.25">
      <c r="A36" s="49">
        <v>32</v>
      </c>
      <c r="B36" s="30" t="s">
        <v>106</v>
      </c>
      <c r="C36" s="31">
        <v>2</v>
      </c>
      <c r="D36" s="52"/>
      <c r="E36" s="12"/>
      <c r="F36" s="36">
        <f t="shared" si="1"/>
        <v>0</v>
      </c>
    </row>
    <row r="37" spans="1:6" x14ac:dyDescent="0.25">
      <c r="A37" s="49">
        <v>33</v>
      </c>
      <c r="B37" s="30" t="s">
        <v>104</v>
      </c>
      <c r="C37" s="31">
        <v>2</v>
      </c>
      <c r="D37" s="52"/>
      <c r="E37" s="12"/>
      <c r="F37" s="36">
        <f t="shared" si="1"/>
        <v>0</v>
      </c>
    </row>
    <row r="38" spans="1:6" ht="30" x14ac:dyDescent="0.25">
      <c r="A38" s="49">
        <v>34</v>
      </c>
      <c r="B38" s="30" t="s">
        <v>99</v>
      </c>
      <c r="C38" s="31">
        <v>1</v>
      </c>
      <c r="D38" s="52"/>
      <c r="E38" s="12"/>
      <c r="F38" s="36">
        <f t="shared" si="1"/>
        <v>0</v>
      </c>
    </row>
    <row r="39" spans="1:6" x14ac:dyDescent="0.25">
      <c r="A39" s="49">
        <v>35</v>
      </c>
      <c r="B39" s="30" t="s">
        <v>113</v>
      </c>
      <c r="C39" s="31">
        <v>2</v>
      </c>
      <c r="D39" s="52"/>
      <c r="E39" s="12"/>
      <c r="F39" s="36">
        <f t="shared" si="1"/>
        <v>0</v>
      </c>
    </row>
    <row r="40" spans="1:6" x14ac:dyDescent="0.25">
      <c r="A40" s="49">
        <v>36</v>
      </c>
      <c r="B40" s="30" t="s">
        <v>123</v>
      </c>
      <c r="C40" s="31">
        <v>2</v>
      </c>
      <c r="D40" s="52"/>
      <c r="E40" s="12"/>
      <c r="F40" s="36">
        <f t="shared" si="1"/>
        <v>0</v>
      </c>
    </row>
    <row r="41" spans="1:6" x14ac:dyDescent="0.25">
      <c r="A41" s="49">
        <v>37</v>
      </c>
      <c r="B41" s="30" t="s">
        <v>126</v>
      </c>
      <c r="C41" s="31">
        <v>1</v>
      </c>
      <c r="D41" s="52"/>
      <c r="E41" s="12"/>
      <c r="F41" s="36">
        <f t="shared" si="1"/>
        <v>0</v>
      </c>
    </row>
    <row r="42" spans="1:6" x14ac:dyDescent="0.25">
      <c r="A42" s="49">
        <v>38</v>
      </c>
      <c r="B42" s="30" t="s">
        <v>124</v>
      </c>
      <c r="C42" s="31">
        <v>3</v>
      </c>
      <c r="D42" s="52"/>
      <c r="E42" s="12"/>
      <c r="F42" s="36">
        <f t="shared" si="1"/>
        <v>0</v>
      </c>
    </row>
    <row r="43" spans="1:6" x14ac:dyDescent="0.25">
      <c r="A43" s="49">
        <v>39</v>
      </c>
      <c r="B43" s="30" t="s">
        <v>170</v>
      </c>
      <c r="C43" s="31">
        <v>1</v>
      </c>
      <c r="D43" s="52"/>
      <c r="E43" s="12"/>
      <c r="F43" s="36">
        <f t="shared" si="1"/>
        <v>0</v>
      </c>
    </row>
    <row r="44" spans="1:6" x14ac:dyDescent="0.25">
      <c r="A44" s="49">
        <v>40</v>
      </c>
      <c r="B44" s="30" t="s">
        <v>115</v>
      </c>
      <c r="C44" s="31">
        <v>4</v>
      </c>
      <c r="D44" s="52"/>
      <c r="E44" s="12"/>
      <c r="F44" s="36">
        <f t="shared" si="1"/>
        <v>0</v>
      </c>
    </row>
    <row r="45" spans="1:6" x14ac:dyDescent="0.25">
      <c r="A45" s="49">
        <v>41</v>
      </c>
      <c r="B45" s="30" t="s">
        <v>166</v>
      </c>
      <c r="C45" s="31">
        <v>2</v>
      </c>
      <c r="D45" s="52"/>
      <c r="E45" s="12"/>
      <c r="F45" s="36">
        <f t="shared" si="1"/>
        <v>0</v>
      </c>
    </row>
    <row r="46" spans="1:6" ht="30" x14ac:dyDescent="0.25">
      <c r="A46" s="49">
        <v>42</v>
      </c>
      <c r="B46" s="30" t="s">
        <v>167</v>
      </c>
      <c r="C46" s="31">
        <v>2</v>
      </c>
      <c r="D46" s="52"/>
      <c r="E46" s="12"/>
      <c r="F46" s="36">
        <f t="shared" si="1"/>
        <v>0</v>
      </c>
    </row>
    <row r="47" spans="1:6" x14ac:dyDescent="0.25">
      <c r="A47" s="49">
        <v>43</v>
      </c>
      <c r="B47" s="30" t="s">
        <v>168</v>
      </c>
      <c r="C47" s="31">
        <v>1</v>
      </c>
      <c r="D47" s="52"/>
      <c r="E47" s="12"/>
      <c r="F47" s="36">
        <f t="shared" si="1"/>
        <v>0</v>
      </c>
    </row>
    <row r="48" spans="1:6" x14ac:dyDescent="0.25">
      <c r="A48" s="49">
        <v>44</v>
      </c>
      <c r="B48" s="30" t="s">
        <v>56</v>
      </c>
      <c r="C48" s="31">
        <v>1</v>
      </c>
      <c r="D48" s="52"/>
      <c r="E48" s="12"/>
      <c r="F48" s="36">
        <f t="shared" si="1"/>
        <v>0</v>
      </c>
    </row>
    <row r="49" spans="1:6" x14ac:dyDescent="0.25">
      <c r="A49" s="49">
        <v>45</v>
      </c>
      <c r="B49" s="30" t="s">
        <v>91</v>
      </c>
      <c r="C49" s="31">
        <v>2</v>
      </c>
      <c r="D49" s="52"/>
      <c r="E49" s="12"/>
      <c r="F49" s="36">
        <f t="shared" si="1"/>
        <v>0</v>
      </c>
    </row>
    <row r="50" spans="1:6" x14ac:dyDescent="0.25">
      <c r="A50" s="49">
        <v>46</v>
      </c>
      <c r="B50" s="30" t="s">
        <v>143</v>
      </c>
      <c r="C50" s="31">
        <v>10</v>
      </c>
      <c r="D50" s="52"/>
      <c r="E50" s="12"/>
      <c r="F50" s="36">
        <f t="shared" si="1"/>
        <v>0</v>
      </c>
    </row>
    <row r="51" spans="1:6" ht="30" x14ac:dyDescent="0.25">
      <c r="A51" s="49">
        <v>47</v>
      </c>
      <c r="B51" s="30" t="s">
        <v>118</v>
      </c>
      <c r="C51" s="31">
        <v>3</v>
      </c>
      <c r="D51" s="52"/>
      <c r="E51" s="12"/>
      <c r="F51" s="36">
        <f t="shared" si="1"/>
        <v>0</v>
      </c>
    </row>
    <row r="52" spans="1:6" x14ac:dyDescent="0.25">
      <c r="A52" s="49">
        <v>48</v>
      </c>
      <c r="B52" s="30" t="s">
        <v>179</v>
      </c>
      <c r="C52" s="31">
        <v>10</v>
      </c>
      <c r="D52" s="52"/>
      <c r="E52" s="12"/>
      <c r="F52" s="36">
        <f t="shared" si="1"/>
        <v>0</v>
      </c>
    </row>
    <row r="53" spans="1:6" ht="15.75" thickBot="1" x14ac:dyDescent="0.3">
      <c r="A53" s="50">
        <v>49</v>
      </c>
      <c r="B53" s="30" t="s">
        <v>181</v>
      </c>
      <c r="C53" s="31">
        <v>10</v>
      </c>
      <c r="D53" s="53"/>
      <c r="E53" s="32"/>
      <c r="F53" s="37">
        <f t="shared" si="1"/>
        <v>0</v>
      </c>
    </row>
    <row r="54" spans="1:6" ht="15.75" thickBot="1" x14ac:dyDescent="0.3">
      <c r="A54" s="33"/>
      <c r="B54" s="44" t="s">
        <v>16</v>
      </c>
      <c r="C54" s="46">
        <v>133</v>
      </c>
      <c r="D54" s="54" t="s">
        <v>182</v>
      </c>
      <c r="E54" s="34"/>
      <c r="F54" s="35">
        <f>SUM(F5:F53)</f>
        <v>0</v>
      </c>
    </row>
    <row r="56" spans="1:6" ht="15.75" thickBot="1" x14ac:dyDescent="0.3"/>
    <row r="58" spans="1:6" ht="15.75" thickBot="1" x14ac:dyDescent="0.3"/>
    <row r="60" spans="1:6" ht="15.75" thickBot="1" x14ac:dyDescent="0.3"/>
    <row r="62" spans="1:6" ht="15.75" thickBot="1" x14ac:dyDescent="0.3"/>
    <row r="64" spans="1:6" ht="15.75" thickBot="1" x14ac:dyDescent="0.3"/>
    <row r="66" ht="15.75" thickBot="1" x14ac:dyDescent="0.3"/>
    <row r="68" ht="15.75" thickBot="1" x14ac:dyDescent="0.3"/>
    <row r="70" ht="15.75" thickBot="1" x14ac:dyDescent="0.3"/>
    <row r="72" ht="15.75" thickBot="1" x14ac:dyDescent="0.3"/>
    <row r="74" ht="15.75" thickBot="1" x14ac:dyDescent="0.3"/>
    <row r="76" ht="15.75" thickBot="1" x14ac:dyDescent="0.3"/>
    <row r="78" ht="15.75" thickBot="1" x14ac:dyDescent="0.3"/>
    <row r="81" ht="15.75" thickBot="1" x14ac:dyDescent="0.3"/>
    <row r="83" ht="15.75" thickBot="1" x14ac:dyDescent="0.3"/>
    <row r="85" ht="15.75" thickBot="1" x14ac:dyDescent="0.3"/>
    <row r="87" ht="15.75" thickBot="1" x14ac:dyDescent="0.3"/>
    <row r="89" ht="15.75" thickBot="1" x14ac:dyDescent="0.3"/>
    <row r="91" ht="15.75" thickBot="1" x14ac:dyDescent="0.3"/>
    <row r="93" ht="15.75" thickBot="1" x14ac:dyDescent="0.3"/>
    <row r="95" ht="15.75" thickBot="1" x14ac:dyDescent="0.3"/>
    <row r="97" ht="15.75" thickBot="1" x14ac:dyDescent="0.3"/>
    <row r="99" ht="15.75" thickBot="1" x14ac:dyDescent="0.3"/>
    <row r="101" ht="15.75" thickBot="1" x14ac:dyDescent="0.3"/>
    <row r="103" ht="15.75" thickBot="1" x14ac:dyDescent="0.3"/>
    <row r="104" ht="15.75" thickBot="1" x14ac:dyDescent="0.3"/>
  </sheetData>
  <pageMargins left="0.7" right="0.7" top="0.78740157499999996" bottom="0.78740157499999996" header="0.3" footer="0.3"/>
  <pageSetup paperSize="9" scale="5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94"/>
  <sheetViews>
    <sheetView topLeftCell="G73" workbookViewId="0">
      <selection activeCell="J94" sqref="J94"/>
    </sheetView>
  </sheetViews>
  <sheetFormatPr defaultRowHeight="15" x14ac:dyDescent="0.25"/>
  <cols>
    <col min="1" max="1" width="8.28515625" customWidth="1"/>
    <col min="2" max="2" width="11.140625" customWidth="1"/>
    <col min="3" max="3" width="13.28515625" customWidth="1"/>
    <col min="4" max="4" width="10.28515625" customWidth="1"/>
    <col min="5" max="5" width="12.5703125" customWidth="1"/>
    <col min="6" max="6" width="14.42578125" customWidth="1"/>
    <col min="7" max="7" width="19" customWidth="1"/>
    <col min="8" max="8" width="96.42578125" customWidth="1"/>
    <col min="9" max="9" width="80.28515625" customWidth="1"/>
    <col min="10" max="10" width="22.42578125" customWidth="1"/>
    <col min="11" max="11" width="10.140625" style="5" customWidth="1"/>
    <col min="12" max="12" width="9.140625" style="5"/>
    <col min="13" max="13" width="11.140625" style="5" customWidth="1"/>
    <col min="14" max="14" width="10.140625" style="5" customWidth="1"/>
    <col min="15" max="15" width="11.85546875" hidden="1" customWidth="1"/>
    <col min="16" max="17" width="0" hidden="1" customWidth="1"/>
  </cols>
  <sheetData>
    <row r="1" spans="1:17" x14ac:dyDescent="0.25">
      <c r="A1" s="2" t="s">
        <v>7</v>
      </c>
      <c r="B1" s="2"/>
      <c r="C1" s="2"/>
      <c r="D1" s="2"/>
      <c r="E1" s="2"/>
      <c r="F1" s="2" t="s">
        <v>32</v>
      </c>
      <c r="H1" s="2"/>
      <c r="I1" s="2"/>
      <c r="J1" s="2"/>
    </row>
    <row r="2" spans="1:17" ht="15.75" thickBot="1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14</v>
      </c>
      <c r="G2" s="3" t="s">
        <v>5</v>
      </c>
      <c r="H2" s="3" t="s">
        <v>8</v>
      </c>
      <c r="I2" s="3" t="s">
        <v>6</v>
      </c>
      <c r="J2" s="3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13" t="s">
        <v>31</v>
      </c>
      <c r="P2" s="13" t="s">
        <v>82</v>
      </c>
      <c r="Q2" s="13" t="s">
        <v>83</v>
      </c>
    </row>
    <row r="3" spans="1:17" ht="30" customHeight="1" x14ac:dyDescent="0.25">
      <c r="C3" s="7">
        <v>3601549</v>
      </c>
      <c r="D3" s="8"/>
      <c r="E3" s="9">
        <v>44813</v>
      </c>
      <c r="F3" s="9"/>
      <c r="G3" s="10" t="s">
        <v>44</v>
      </c>
      <c r="H3" s="4" t="s">
        <v>43</v>
      </c>
      <c r="I3" s="4" t="s">
        <v>162</v>
      </c>
      <c r="J3" s="11" t="s">
        <v>107</v>
      </c>
      <c r="K3" s="5">
        <v>1</v>
      </c>
      <c r="L3" s="5">
        <v>1000</v>
      </c>
      <c r="M3" s="5">
        <f>Tabulka1[[#This Row],[množství]]*Tabulka1[[#This Row],[j.cena]]</f>
        <v>1000</v>
      </c>
      <c r="N3" s="5">
        <f>Tabulka1[[#This Row],[cena]]*1.21</f>
        <v>1210</v>
      </c>
      <c r="O3" s="5"/>
      <c r="P3" s="5"/>
      <c r="Q3" s="5"/>
    </row>
    <row r="4" spans="1:17" x14ac:dyDescent="0.25">
      <c r="C4" s="7">
        <v>3601557</v>
      </c>
      <c r="D4" s="8"/>
      <c r="E4" s="9">
        <v>44813</v>
      </c>
      <c r="F4" s="9"/>
      <c r="G4" s="10" t="s">
        <v>27</v>
      </c>
      <c r="H4" s="14" t="s">
        <v>58</v>
      </c>
      <c r="I4" s="10" t="s">
        <v>59</v>
      </c>
      <c r="J4" s="11" t="s">
        <v>60</v>
      </c>
      <c r="K4" s="5">
        <v>1</v>
      </c>
      <c r="L4" s="5">
        <v>600</v>
      </c>
      <c r="M4" s="5">
        <f>K4*L4</f>
        <v>600</v>
      </c>
      <c r="N4" s="5">
        <f>M4*1.21</f>
        <v>726</v>
      </c>
      <c r="O4" s="5"/>
      <c r="P4" s="5"/>
      <c r="Q4" s="5"/>
    </row>
    <row r="5" spans="1:17" x14ac:dyDescent="0.25">
      <c r="C5" s="7"/>
      <c r="D5" s="8"/>
      <c r="E5" s="9"/>
      <c r="F5" s="9"/>
      <c r="G5" s="10" t="s">
        <v>151</v>
      </c>
      <c r="H5" s="14" t="s">
        <v>152</v>
      </c>
      <c r="I5" t="s">
        <v>176</v>
      </c>
      <c r="J5" s="11" t="s">
        <v>153</v>
      </c>
      <c r="K5" s="5">
        <v>1</v>
      </c>
      <c r="L5" s="5">
        <v>3000</v>
      </c>
      <c r="M5" s="5">
        <f>K5*L5</f>
        <v>3000</v>
      </c>
      <c r="N5" s="5">
        <f>M5*1.21</f>
        <v>3630</v>
      </c>
      <c r="O5" s="5"/>
      <c r="P5" s="5"/>
      <c r="Q5" s="5"/>
    </row>
    <row r="6" spans="1:17" x14ac:dyDescent="0.25">
      <c r="C6" s="7">
        <v>3601543</v>
      </c>
      <c r="D6" s="8"/>
      <c r="E6" s="9">
        <v>44813</v>
      </c>
      <c r="F6" s="9"/>
      <c r="G6" s="10" t="s">
        <v>36</v>
      </c>
      <c r="H6" s="14" t="s">
        <v>35</v>
      </c>
      <c r="I6" s="14" t="s">
        <v>172</v>
      </c>
      <c r="J6" s="11" t="s">
        <v>100</v>
      </c>
      <c r="K6" s="5">
        <v>2</v>
      </c>
      <c r="L6" s="5">
        <v>6000</v>
      </c>
      <c r="M6" s="5">
        <f>Tabulka1[[#This Row],[množství]]*Tabulka1[[#This Row],[j.cena]]</f>
        <v>12000</v>
      </c>
      <c r="N6" s="5">
        <f>Tabulka1[[#This Row],[cena]]*1.21</f>
        <v>14520</v>
      </c>
      <c r="O6" s="5"/>
      <c r="P6" s="5"/>
      <c r="Q6" s="5"/>
    </row>
    <row r="7" spans="1:17" x14ac:dyDescent="0.25">
      <c r="C7" s="7">
        <v>3601543</v>
      </c>
      <c r="D7" s="8"/>
      <c r="E7" s="9">
        <v>44813</v>
      </c>
      <c r="F7" s="9"/>
      <c r="G7" s="10" t="s">
        <v>36</v>
      </c>
      <c r="H7" s="10" t="s">
        <v>35</v>
      </c>
      <c r="I7" s="10" t="s">
        <v>174</v>
      </c>
      <c r="J7" s="11" t="s">
        <v>101</v>
      </c>
      <c r="K7" s="5">
        <v>1</v>
      </c>
      <c r="L7" s="5">
        <v>1500</v>
      </c>
      <c r="M7" s="5">
        <f>Tabulka1[[#This Row],[množství]]*Tabulka1[[#This Row],[j.cena]]</f>
        <v>1500</v>
      </c>
      <c r="N7" s="5">
        <f>Tabulka1[[#This Row],[cena]]*1.21</f>
        <v>1815</v>
      </c>
      <c r="O7" s="5"/>
      <c r="P7" s="5"/>
      <c r="Q7" s="5"/>
    </row>
    <row r="8" spans="1:17" x14ac:dyDescent="0.25">
      <c r="C8" s="7">
        <v>3601553</v>
      </c>
      <c r="D8" s="8"/>
      <c r="E8" s="9">
        <v>44813</v>
      </c>
      <c r="F8" s="9"/>
      <c r="G8" s="10" t="s">
        <v>48</v>
      </c>
      <c r="H8" s="4" t="s">
        <v>47</v>
      </c>
      <c r="I8" s="10" t="s">
        <v>173</v>
      </c>
      <c r="J8" s="11" t="s">
        <v>117</v>
      </c>
      <c r="K8" s="5">
        <v>2</v>
      </c>
      <c r="L8" s="5">
        <v>4000</v>
      </c>
      <c r="M8" s="5">
        <f>Tabulka1[[#This Row],[množství]]*Tabulka1[[#This Row],[j.cena]]</f>
        <v>8000</v>
      </c>
      <c r="N8" s="5">
        <f>Tabulka1[[#This Row],[cena]]*1.21</f>
        <v>9680</v>
      </c>
      <c r="O8" s="5"/>
      <c r="P8" s="5"/>
      <c r="Q8" s="5"/>
    </row>
    <row r="9" spans="1:17" x14ac:dyDescent="0.25">
      <c r="E9" s="9"/>
      <c r="G9" s="10" t="s">
        <v>139</v>
      </c>
      <c r="H9" s="14" t="s">
        <v>144</v>
      </c>
      <c r="I9" s="10" t="s">
        <v>163</v>
      </c>
      <c r="J9" s="11" t="s">
        <v>145</v>
      </c>
      <c r="K9" s="5">
        <v>10</v>
      </c>
      <c r="L9" s="5">
        <v>200</v>
      </c>
      <c r="M9" s="5">
        <f>K9*L9</f>
        <v>2000</v>
      </c>
      <c r="N9" s="5">
        <f>M9*1.21</f>
        <v>2420</v>
      </c>
      <c r="O9" s="5"/>
      <c r="P9" s="5"/>
      <c r="Q9" s="5"/>
    </row>
    <row r="10" spans="1:17" ht="33" customHeight="1" x14ac:dyDescent="0.25">
      <c r="E10" s="9"/>
      <c r="G10" s="10" t="s">
        <v>139</v>
      </c>
      <c r="H10" s="14" t="s">
        <v>146</v>
      </c>
      <c r="I10" s="10" t="s">
        <v>171</v>
      </c>
      <c r="J10" s="11" t="s">
        <v>147</v>
      </c>
      <c r="K10" s="5">
        <v>10</v>
      </c>
      <c r="L10" s="5">
        <v>60</v>
      </c>
      <c r="M10" s="5">
        <f>K10*L10</f>
        <v>600</v>
      </c>
      <c r="N10" s="5">
        <f>M10*1.21</f>
        <v>726</v>
      </c>
      <c r="O10" s="5"/>
      <c r="P10" s="5"/>
      <c r="Q10" s="5"/>
    </row>
    <row r="11" spans="1:17" x14ac:dyDescent="0.25">
      <c r="C11" s="7">
        <v>3601557</v>
      </c>
      <c r="D11" s="8"/>
      <c r="E11" s="9">
        <v>44813</v>
      </c>
      <c r="F11" s="9"/>
      <c r="G11" s="10" t="s">
        <v>27</v>
      </c>
      <c r="H11" s="14" t="s">
        <v>70</v>
      </c>
      <c r="I11" s="14" t="s">
        <v>71</v>
      </c>
      <c r="J11" s="11" t="s">
        <v>72</v>
      </c>
      <c r="K11" s="5">
        <v>1</v>
      </c>
      <c r="L11" s="5">
        <v>300</v>
      </c>
      <c r="M11" s="5">
        <f>K11*L11</f>
        <v>300</v>
      </c>
      <c r="N11" s="5">
        <f>M11*1.21</f>
        <v>363</v>
      </c>
      <c r="O11" s="5"/>
      <c r="P11" s="5"/>
      <c r="Q11" s="5"/>
    </row>
    <row r="12" spans="1:17" x14ac:dyDescent="0.25">
      <c r="C12" s="7">
        <v>3601557</v>
      </c>
      <c r="D12" s="8"/>
      <c r="E12" s="9">
        <v>44813</v>
      </c>
      <c r="F12" s="9"/>
      <c r="G12" s="10" t="s">
        <v>27</v>
      </c>
      <c r="H12" s="14" t="s">
        <v>64</v>
      </c>
      <c r="I12" s="14" t="s">
        <v>67</v>
      </c>
      <c r="J12" s="11" t="s">
        <v>65</v>
      </c>
      <c r="K12" s="5">
        <v>2</v>
      </c>
      <c r="L12" s="5">
        <v>300</v>
      </c>
      <c r="M12" s="5">
        <f>K12*L12</f>
        <v>600</v>
      </c>
      <c r="N12" s="5">
        <f>M12*1.21</f>
        <v>726</v>
      </c>
      <c r="O12" s="5"/>
      <c r="P12" s="5"/>
      <c r="Q12" s="5"/>
    </row>
    <row r="13" spans="1:17" x14ac:dyDescent="0.25">
      <c r="C13" s="7">
        <v>3601557</v>
      </c>
      <c r="D13" s="8"/>
      <c r="E13" s="9">
        <v>44813</v>
      </c>
      <c r="F13" s="9"/>
      <c r="G13" s="10" t="s">
        <v>27</v>
      </c>
      <c r="H13" s="14" t="s">
        <v>66</v>
      </c>
      <c r="I13" s="14" t="s">
        <v>68</v>
      </c>
      <c r="J13" s="11" t="s">
        <v>69</v>
      </c>
      <c r="K13" s="5">
        <v>1</v>
      </c>
      <c r="L13" s="5">
        <v>300</v>
      </c>
      <c r="M13" s="5">
        <f>K13*L13</f>
        <v>300</v>
      </c>
      <c r="N13" s="5">
        <f>M13*1.21</f>
        <v>363</v>
      </c>
      <c r="O13" s="5"/>
      <c r="P13" s="5"/>
      <c r="Q13" s="5"/>
    </row>
    <row r="14" spans="1:17" x14ac:dyDescent="0.25">
      <c r="C14" s="7"/>
      <c r="D14" s="8"/>
      <c r="E14" s="9"/>
      <c r="F14" s="9"/>
      <c r="G14" s="10" t="s">
        <v>139</v>
      </c>
      <c r="H14" s="4" t="s">
        <v>158</v>
      </c>
      <c r="I14" s="4" t="s">
        <v>158</v>
      </c>
      <c r="J14" s="11" t="s">
        <v>159</v>
      </c>
      <c r="K14" s="5">
        <v>1</v>
      </c>
      <c r="L14" s="5">
        <v>300</v>
      </c>
      <c r="M14" s="5">
        <f>K14*L14</f>
        <v>300</v>
      </c>
      <c r="N14" s="5">
        <f>M14*1.21</f>
        <v>363</v>
      </c>
      <c r="O14" s="5"/>
      <c r="P14" s="5"/>
      <c r="Q14" s="5"/>
    </row>
    <row r="15" spans="1:17" ht="30" x14ac:dyDescent="0.25">
      <c r="C15" s="7">
        <v>3601549</v>
      </c>
      <c r="D15" s="8"/>
      <c r="E15" s="9">
        <v>44813</v>
      </c>
      <c r="F15" s="9"/>
      <c r="G15" s="10" t="s">
        <v>44</v>
      </c>
      <c r="H15" s="4" t="s">
        <v>42</v>
      </c>
      <c r="I15" s="4" t="s">
        <v>109</v>
      </c>
      <c r="J15" s="11" t="s">
        <v>108</v>
      </c>
      <c r="K15" s="5">
        <v>1</v>
      </c>
      <c r="L15" s="5">
        <v>6200</v>
      </c>
      <c r="M15" s="5">
        <f>Tabulka1[[#This Row],[množství]]*Tabulka1[[#This Row],[j.cena]]</f>
        <v>6200</v>
      </c>
      <c r="N15" s="5">
        <f>Tabulka1[[#This Row],[cena]]*1.21</f>
        <v>7502</v>
      </c>
      <c r="O15" s="5"/>
      <c r="P15" s="5"/>
      <c r="Q15" s="5"/>
    </row>
    <row r="16" spans="1:17" ht="30" x14ac:dyDescent="0.25">
      <c r="C16" s="7">
        <v>3601560</v>
      </c>
      <c r="D16" s="8"/>
      <c r="E16" s="9">
        <v>44813</v>
      </c>
      <c r="F16" s="9"/>
      <c r="G16" s="10" t="s">
        <v>25</v>
      </c>
      <c r="H16" s="20" t="s">
        <v>86</v>
      </c>
      <c r="I16" s="4" t="s">
        <v>135</v>
      </c>
      <c r="J16" s="11" t="s">
        <v>134</v>
      </c>
      <c r="K16" s="5">
        <v>1</v>
      </c>
      <c r="L16" s="5">
        <v>7000</v>
      </c>
      <c r="M16" s="5">
        <f>K16*L16</f>
        <v>7000</v>
      </c>
      <c r="N16" s="5">
        <f>M16*1.21</f>
        <v>8470</v>
      </c>
      <c r="O16" s="5"/>
      <c r="P16" s="5"/>
      <c r="Q16" s="5"/>
    </row>
    <row r="17" spans="3:17" x14ac:dyDescent="0.25">
      <c r="C17" s="7">
        <v>3601553</v>
      </c>
      <c r="D17" s="8"/>
      <c r="E17" s="9">
        <v>44813</v>
      </c>
      <c r="F17" s="9"/>
      <c r="G17" s="10" t="s">
        <v>30</v>
      </c>
      <c r="H17" s="14" t="s">
        <v>50</v>
      </c>
      <c r="I17" s="21" t="s">
        <v>175</v>
      </c>
      <c r="J17" s="11" t="s">
        <v>136</v>
      </c>
      <c r="K17" s="5">
        <v>2</v>
      </c>
      <c r="L17" s="5">
        <v>800</v>
      </c>
      <c r="M17" s="5">
        <f>Tabulka1[[#This Row],[množství]]*Tabulka1[[#This Row],[j.cena]]</f>
        <v>1600</v>
      </c>
      <c r="N17" s="5">
        <f>Tabulka1[[#This Row],[cena]]*1.21</f>
        <v>1936</v>
      </c>
      <c r="O17" s="5"/>
      <c r="P17" s="5"/>
      <c r="Q17" s="5"/>
    </row>
    <row r="18" spans="3:17" x14ac:dyDescent="0.25">
      <c r="C18" s="7">
        <v>3601557</v>
      </c>
      <c r="D18" s="8"/>
      <c r="E18" s="9">
        <v>44813</v>
      </c>
      <c r="F18" s="9"/>
      <c r="G18" s="10" t="s">
        <v>27</v>
      </c>
      <c r="H18" s="14" t="s">
        <v>54</v>
      </c>
      <c r="I18" s="10" t="s">
        <v>28</v>
      </c>
      <c r="J18" s="11" t="s">
        <v>29</v>
      </c>
      <c r="K18" s="5">
        <v>1</v>
      </c>
      <c r="L18" s="5">
        <v>700</v>
      </c>
      <c r="M18" s="5">
        <f>Tabulka1[[#This Row],[množství]]*Tabulka1[[#This Row],[j.cena]]</f>
        <v>700</v>
      </c>
      <c r="N18" s="5">
        <f>Tabulka1[[#This Row],[cena]]*1.21</f>
        <v>847</v>
      </c>
      <c r="O18" s="5"/>
      <c r="P18" s="5"/>
      <c r="Q18" s="5"/>
    </row>
    <row r="19" spans="3:17" ht="30" x14ac:dyDescent="0.25">
      <c r="C19" s="7">
        <v>3601557</v>
      </c>
      <c r="D19" s="8"/>
      <c r="E19" s="9">
        <v>44813</v>
      </c>
      <c r="F19" s="9"/>
      <c r="G19" s="10" t="s">
        <v>27</v>
      </c>
      <c r="H19" s="14" t="s">
        <v>61</v>
      </c>
      <c r="I19" s="14" t="s">
        <v>62</v>
      </c>
      <c r="J19" s="11" t="s">
        <v>63</v>
      </c>
      <c r="K19" s="5">
        <v>1</v>
      </c>
      <c r="L19" s="5">
        <v>900</v>
      </c>
      <c r="M19" s="5">
        <f>K19*L19</f>
        <v>900</v>
      </c>
      <c r="N19" s="5">
        <f>M19*1.21</f>
        <v>1089</v>
      </c>
      <c r="O19" s="5"/>
      <c r="P19" s="5"/>
      <c r="Q19" s="5"/>
    </row>
    <row r="20" spans="3:17" ht="30" x14ac:dyDescent="0.25">
      <c r="C20" s="7">
        <v>3601557</v>
      </c>
      <c r="D20" s="8"/>
      <c r="E20" s="9">
        <v>44813</v>
      </c>
      <c r="F20" s="9"/>
      <c r="G20" s="10" t="s">
        <v>27</v>
      </c>
      <c r="H20" s="14" t="s">
        <v>61</v>
      </c>
      <c r="I20" s="14" t="s">
        <v>62</v>
      </c>
      <c r="J20" s="11" t="s">
        <v>63</v>
      </c>
      <c r="K20" s="5">
        <v>1</v>
      </c>
      <c r="L20" s="5">
        <v>900</v>
      </c>
      <c r="M20" s="5">
        <f>K20*L20</f>
        <v>900</v>
      </c>
      <c r="N20" s="5">
        <f>M20*1.21</f>
        <v>1089</v>
      </c>
      <c r="O20" s="5"/>
      <c r="P20" s="5"/>
      <c r="Q20" s="5"/>
    </row>
    <row r="21" spans="3:17" ht="45" x14ac:dyDescent="0.25">
      <c r="C21" s="7">
        <v>3601562</v>
      </c>
      <c r="D21" s="8"/>
      <c r="E21" s="9">
        <v>44813</v>
      </c>
      <c r="F21" s="9"/>
      <c r="G21" s="10" t="s">
        <v>89</v>
      </c>
      <c r="H21" s="14" t="s">
        <v>93</v>
      </c>
      <c r="I21" s="14" t="s">
        <v>93</v>
      </c>
      <c r="J21" s="11" t="s">
        <v>94</v>
      </c>
      <c r="K21" s="5">
        <v>1</v>
      </c>
      <c r="L21" s="5">
        <v>2000</v>
      </c>
      <c r="M21" s="5">
        <f>K21*L21</f>
        <v>2000</v>
      </c>
      <c r="N21" s="5">
        <f>M21*1.21</f>
        <v>2420</v>
      </c>
      <c r="O21" s="5"/>
      <c r="P21" s="5"/>
      <c r="Q21" s="5"/>
    </row>
    <row r="22" spans="3:17" ht="45" x14ac:dyDescent="0.25">
      <c r="C22" s="7"/>
      <c r="D22" s="8"/>
      <c r="E22" s="9"/>
      <c r="F22" s="9"/>
      <c r="G22" s="10" t="s">
        <v>165</v>
      </c>
      <c r="H22" s="4"/>
      <c r="I22" s="14" t="s">
        <v>93</v>
      </c>
      <c r="J22" s="11" t="s">
        <v>94</v>
      </c>
      <c r="K22" s="5">
        <v>1</v>
      </c>
      <c r="L22" s="5">
        <v>2000</v>
      </c>
      <c r="O22" s="5"/>
      <c r="P22" s="5"/>
      <c r="Q22" s="5"/>
    </row>
    <row r="23" spans="3:17" x14ac:dyDescent="0.25">
      <c r="C23" s="7"/>
      <c r="D23" s="8"/>
      <c r="E23" s="9"/>
      <c r="F23" s="9"/>
      <c r="G23" s="10" t="s">
        <v>139</v>
      </c>
      <c r="H23" s="4" t="s">
        <v>160</v>
      </c>
      <c r="I23" s="4" t="s">
        <v>177</v>
      </c>
      <c r="J23" s="11" t="s">
        <v>161</v>
      </c>
      <c r="K23" s="5">
        <v>10</v>
      </c>
      <c r="L23" s="5">
        <v>100</v>
      </c>
      <c r="M23" s="5">
        <f>K23*L23</f>
        <v>1000</v>
      </c>
      <c r="N23" s="5">
        <f>M23*1.21</f>
        <v>1210</v>
      </c>
      <c r="O23" s="5"/>
      <c r="P23" s="5"/>
      <c r="Q23" s="5"/>
    </row>
    <row r="24" spans="3:17" x14ac:dyDescent="0.25">
      <c r="C24" s="7">
        <v>3601561</v>
      </c>
      <c r="D24" s="8"/>
      <c r="E24" s="9">
        <v>44813</v>
      </c>
      <c r="F24" s="9"/>
      <c r="G24" s="10" t="s">
        <v>26</v>
      </c>
      <c r="H24" s="14" t="s">
        <v>87</v>
      </c>
      <c r="I24" s="25" t="s">
        <v>164</v>
      </c>
      <c r="J24" s="11" t="s">
        <v>148</v>
      </c>
      <c r="K24" s="5">
        <v>1</v>
      </c>
      <c r="L24" s="5">
        <v>1300</v>
      </c>
      <c r="M24" s="5">
        <f>K24*L24</f>
        <v>1300</v>
      </c>
      <c r="N24" s="5">
        <f>M24*1.21</f>
        <v>1573</v>
      </c>
      <c r="O24" s="5"/>
      <c r="P24" s="5"/>
      <c r="Q24" s="5"/>
    </row>
    <row r="25" spans="3:17" x14ac:dyDescent="0.25">
      <c r="C25" s="7">
        <v>3601557</v>
      </c>
      <c r="D25" s="8"/>
      <c r="E25" s="9">
        <v>44813</v>
      </c>
      <c r="F25" s="9"/>
      <c r="G25" s="10" t="s">
        <v>27</v>
      </c>
      <c r="H25" s="14" t="s">
        <v>75</v>
      </c>
      <c r="I25" s="10" t="s">
        <v>76</v>
      </c>
      <c r="J25" s="11" t="s">
        <v>77</v>
      </c>
      <c r="K25" s="5">
        <v>1</v>
      </c>
      <c r="L25" s="5">
        <v>300</v>
      </c>
      <c r="M25" s="5">
        <f>K25*L25</f>
        <v>300</v>
      </c>
      <c r="N25" s="5">
        <f>M25*1.21</f>
        <v>363</v>
      </c>
      <c r="P25" s="5"/>
      <c r="Q25" s="5"/>
    </row>
    <row r="26" spans="3:17" x14ac:dyDescent="0.25">
      <c r="C26" s="7">
        <v>3601557</v>
      </c>
      <c r="D26" s="8"/>
      <c r="E26" s="9">
        <v>44813</v>
      </c>
      <c r="F26" s="9"/>
      <c r="G26" s="10" t="s">
        <v>27</v>
      </c>
      <c r="H26" s="14" t="s">
        <v>73</v>
      </c>
      <c r="I26" s="14" t="s">
        <v>74</v>
      </c>
      <c r="J26" s="11" t="s">
        <v>72</v>
      </c>
      <c r="K26" s="5">
        <v>1</v>
      </c>
      <c r="L26" s="5">
        <v>600</v>
      </c>
      <c r="M26" s="5">
        <f>K26*L26</f>
        <v>600</v>
      </c>
      <c r="N26" s="5">
        <f>M26*1.21</f>
        <v>726</v>
      </c>
      <c r="O26" s="5"/>
      <c r="P26" s="5"/>
      <c r="Q26" s="5"/>
    </row>
    <row r="27" spans="3:17" x14ac:dyDescent="0.25">
      <c r="C27" s="7">
        <v>3601557</v>
      </c>
      <c r="D27" s="8"/>
      <c r="E27" s="9">
        <v>44813</v>
      </c>
      <c r="F27" s="9"/>
      <c r="G27" s="10" t="s">
        <v>53</v>
      </c>
      <c r="H27" s="4" t="s">
        <v>52</v>
      </c>
      <c r="I27" s="10" t="s">
        <v>121</v>
      </c>
      <c r="J27" s="11" t="s">
        <v>120</v>
      </c>
      <c r="K27" s="5">
        <v>1</v>
      </c>
      <c r="L27" s="5">
        <v>1500</v>
      </c>
      <c r="M27" s="5">
        <f>Tabulka1[[#This Row],[množství]]*Tabulka1[[#This Row],[j.cena]]</f>
        <v>1500</v>
      </c>
      <c r="N27" s="5">
        <f>Tabulka1[[#This Row],[cena]]*1.21</f>
        <v>1815</v>
      </c>
      <c r="O27" s="5"/>
      <c r="P27" s="5"/>
      <c r="Q27" s="5"/>
    </row>
    <row r="28" spans="3:17" x14ac:dyDescent="0.25">
      <c r="C28" s="7"/>
      <c r="D28" s="8"/>
      <c r="E28" s="9"/>
      <c r="F28" s="9"/>
      <c r="G28" s="10" t="s">
        <v>165</v>
      </c>
      <c r="H28" s="4"/>
      <c r="I28" s="10" t="s">
        <v>121</v>
      </c>
      <c r="J28" s="11" t="s">
        <v>120</v>
      </c>
      <c r="K28" s="5">
        <v>2</v>
      </c>
      <c r="L28" s="5">
        <v>1500</v>
      </c>
      <c r="O28" s="5"/>
      <c r="P28" s="5"/>
      <c r="Q28" s="5"/>
    </row>
    <row r="29" spans="3:17" ht="30" x14ac:dyDescent="0.25">
      <c r="C29" s="7">
        <v>3601562</v>
      </c>
      <c r="D29" s="8"/>
      <c r="E29" s="9">
        <v>44813</v>
      </c>
      <c r="F29" s="9"/>
      <c r="G29" s="10" t="s">
        <v>89</v>
      </c>
      <c r="H29" s="14" t="s">
        <v>88</v>
      </c>
      <c r="I29" s="14" t="s">
        <v>88</v>
      </c>
      <c r="J29" s="11" t="s">
        <v>90</v>
      </c>
      <c r="K29" s="5">
        <v>1</v>
      </c>
      <c r="L29" s="5">
        <v>2000</v>
      </c>
      <c r="M29" s="5">
        <f>K29*L29</f>
        <v>2000</v>
      </c>
      <c r="N29" s="5">
        <f>M29*1.21</f>
        <v>2420</v>
      </c>
      <c r="O29" s="5"/>
      <c r="P29" s="5"/>
      <c r="Q29" s="5"/>
    </row>
    <row r="30" spans="3:17" x14ac:dyDescent="0.25">
      <c r="C30" s="7"/>
      <c r="D30" s="8"/>
      <c r="E30" s="9"/>
      <c r="F30" s="27"/>
      <c r="G30" s="10" t="s">
        <v>151</v>
      </c>
      <c r="H30" s="14" t="s">
        <v>149</v>
      </c>
      <c r="I30" s="10" t="s">
        <v>169</v>
      </c>
      <c r="J30" s="17" t="s">
        <v>150</v>
      </c>
      <c r="K30" s="28">
        <v>2</v>
      </c>
      <c r="L30" s="28">
        <v>3000</v>
      </c>
      <c r="M30" s="5">
        <f>K30*L30</f>
        <v>6000</v>
      </c>
      <c r="N30" s="5">
        <f>M30*1.21</f>
        <v>7260</v>
      </c>
      <c r="O30" s="5"/>
      <c r="P30" s="18"/>
      <c r="Q30" s="18"/>
    </row>
    <row r="31" spans="3:17" x14ac:dyDescent="0.25">
      <c r="C31" s="7">
        <v>3601564</v>
      </c>
      <c r="D31" s="8"/>
      <c r="E31" s="9">
        <v>44813</v>
      </c>
      <c r="F31" s="9"/>
      <c r="G31" s="10" t="s">
        <v>23</v>
      </c>
      <c r="H31" t="s">
        <v>95</v>
      </c>
      <c r="I31" t="s">
        <v>130</v>
      </c>
      <c r="J31" s="11" t="s">
        <v>129</v>
      </c>
      <c r="K31" s="5">
        <v>1</v>
      </c>
      <c r="L31" s="5">
        <v>800</v>
      </c>
      <c r="M31" s="5">
        <f>K31*L31</f>
        <v>800</v>
      </c>
      <c r="N31" s="5">
        <f>M31*1.21</f>
        <v>968</v>
      </c>
      <c r="O31" s="5"/>
      <c r="P31" s="5"/>
      <c r="Q31" s="5"/>
    </row>
    <row r="32" spans="3:17" x14ac:dyDescent="0.25">
      <c r="C32" s="7">
        <v>3601549</v>
      </c>
      <c r="D32" s="8"/>
      <c r="E32" s="9">
        <v>44813</v>
      </c>
      <c r="F32" s="9"/>
      <c r="G32" s="10" t="s">
        <v>24</v>
      </c>
      <c r="H32" s="14" t="s">
        <v>45</v>
      </c>
      <c r="I32" s="14" t="s">
        <v>110</v>
      </c>
      <c r="J32" s="11" t="s">
        <v>111</v>
      </c>
      <c r="K32" s="5">
        <v>2</v>
      </c>
      <c r="L32" s="5">
        <v>600</v>
      </c>
      <c r="M32" s="5">
        <f>Tabulka1[[#This Row],[množství]]*Tabulka1[[#This Row],[j.cena]]</f>
        <v>1200</v>
      </c>
      <c r="N32" s="5">
        <f>Tabulka1[[#This Row],[cena]]*1.21</f>
        <v>1452</v>
      </c>
      <c r="O32" s="5"/>
      <c r="P32" s="5"/>
      <c r="Q32" s="5"/>
    </row>
    <row r="33" spans="1:17" x14ac:dyDescent="0.25">
      <c r="C33" s="7">
        <v>3601553</v>
      </c>
      <c r="D33" s="8"/>
      <c r="E33" s="9">
        <v>44813</v>
      </c>
      <c r="F33" s="9"/>
      <c r="G33" s="10" t="s">
        <v>30</v>
      </c>
      <c r="H33" s="14" t="s">
        <v>51</v>
      </c>
      <c r="I33" s="14" t="s">
        <v>138</v>
      </c>
      <c r="J33" s="11" t="s">
        <v>137</v>
      </c>
      <c r="K33" s="5">
        <v>2</v>
      </c>
      <c r="L33" s="5">
        <v>400</v>
      </c>
      <c r="M33" s="5">
        <f>Tabulka1[[#This Row],[množství]]*Tabulka1[[#This Row],[j.cena]]</f>
        <v>800</v>
      </c>
      <c r="N33" s="5">
        <f>Tabulka1[[#This Row],[cena]]*1.21</f>
        <v>968</v>
      </c>
      <c r="O33" s="5"/>
      <c r="P33" s="5"/>
      <c r="Q33" s="5"/>
    </row>
    <row r="34" spans="1:17" x14ac:dyDescent="0.25">
      <c r="C34" s="7">
        <v>3601564</v>
      </c>
      <c r="D34" s="8"/>
      <c r="E34" s="9">
        <v>44813</v>
      </c>
      <c r="F34" s="9"/>
      <c r="G34" s="10" t="s">
        <v>23</v>
      </c>
      <c r="H34" s="14" t="s">
        <v>97</v>
      </c>
      <c r="I34" s="14" t="s">
        <v>132</v>
      </c>
      <c r="J34" s="11" t="s">
        <v>131</v>
      </c>
      <c r="K34" s="5">
        <v>1</v>
      </c>
      <c r="L34" s="5">
        <v>800</v>
      </c>
      <c r="M34" s="5">
        <f>K34*L34</f>
        <v>800</v>
      </c>
      <c r="N34" s="5">
        <f>M34*1.21</f>
        <v>968</v>
      </c>
      <c r="O34" s="5"/>
      <c r="P34" s="5"/>
      <c r="Q34" s="5"/>
    </row>
    <row r="35" spans="1:17" x14ac:dyDescent="0.25">
      <c r="C35" s="7">
        <v>3601547</v>
      </c>
      <c r="D35" s="8"/>
      <c r="E35" s="9">
        <v>44813</v>
      </c>
      <c r="F35" s="9"/>
      <c r="G35" s="10" t="s">
        <v>37</v>
      </c>
      <c r="H35" s="16" t="s">
        <v>38</v>
      </c>
      <c r="I35" s="16" t="s">
        <v>103</v>
      </c>
      <c r="J35" s="17" t="s">
        <v>102</v>
      </c>
      <c r="K35" s="5">
        <v>5</v>
      </c>
      <c r="L35" s="5">
        <v>1000</v>
      </c>
      <c r="M35" s="5">
        <f>Tabulka1[[#This Row],[množství]]*Tabulka1[[#This Row],[j.cena]]</f>
        <v>5000</v>
      </c>
      <c r="N35" s="5">
        <f>Tabulka1[[#This Row],[cena]]*1.21</f>
        <v>6050</v>
      </c>
      <c r="O35" s="18"/>
      <c r="P35" s="5"/>
      <c r="Q35" s="5"/>
    </row>
    <row r="36" spans="1:17" x14ac:dyDescent="0.25">
      <c r="C36" s="7">
        <v>3601547</v>
      </c>
      <c r="D36" s="8"/>
      <c r="E36" s="9">
        <v>44813</v>
      </c>
      <c r="F36" s="9"/>
      <c r="G36" s="10" t="s">
        <v>37</v>
      </c>
      <c r="H36" s="19" t="s">
        <v>40</v>
      </c>
      <c r="I36" s="19" t="s">
        <v>105</v>
      </c>
      <c r="J36" s="17" t="s">
        <v>102</v>
      </c>
      <c r="K36" s="5">
        <v>2</v>
      </c>
      <c r="L36" s="5">
        <v>1600</v>
      </c>
      <c r="M36" s="5">
        <f>Tabulka1[[#This Row],[množství]]*Tabulka1[[#This Row],[j.cena]]</f>
        <v>3200</v>
      </c>
      <c r="N36" s="5">
        <f>Tabulka1[[#This Row],[cena]]*1.21</f>
        <v>3872</v>
      </c>
      <c r="O36" s="5"/>
      <c r="P36" s="5"/>
      <c r="Q36" s="5"/>
    </row>
    <row r="37" spans="1:17" x14ac:dyDescent="0.25">
      <c r="C37" s="7">
        <v>3601547</v>
      </c>
      <c r="D37" s="8"/>
      <c r="E37" s="9">
        <v>44813</v>
      </c>
      <c r="F37" s="9"/>
      <c r="G37" s="10" t="s">
        <v>37</v>
      </c>
      <c r="H37" s="14" t="s">
        <v>41</v>
      </c>
      <c r="I37" s="14" t="s">
        <v>106</v>
      </c>
      <c r="J37" s="17" t="s">
        <v>102</v>
      </c>
      <c r="K37" s="5">
        <v>2</v>
      </c>
      <c r="L37" s="5">
        <v>1600</v>
      </c>
      <c r="M37" s="5">
        <f>Tabulka1[[#This Row],[množství]]*Tabulka1[[#This Row],[j.cena]]</f>
        <v>3200</v>
      </c>
      <c r="N37" s="5">
        <f>Tabulka1[[#This Row],[cena]]*1.21</f>
        <v>3872</v>
      </c>
      <c r="O37" s="5"/>
      <c r="P37" s="5"/>
      <c r="Q37" s="5"/>
    </row>
    <row r="38" spans="1:17" x14ac:dyDescent="0.25">
      <c r="C38" s="7">
        <v>3601547</v>
      </c>
      <c r="D38" s="8"/>
      <c r="E38" s="9">
        <v>44813</v>
      </c>
      <c r="F38" s="9"/>
      <c r="G38" s="10" t="s">
        <v>37</v>
      </c>
      <c r="H38" s="4" t="s">
        <v>39</v>
      </c>
      <c r="I38" s="10" t="s">
        <v>104</v>
      </c>
      <c r="J38" s="17" t="s">
        <v>102</v>
      </c>
      <c r="K38" s="5">
        <v>2</v>
      </c>
      <c r="L38" s="5">
        <v>1600</v>
      </c>
      <c r="M38" s="5">
        <f>Tabulka1[[#This Row],[množství]]*Tabulka1[[#This Row],[j.cena]]</f>
        <v>3200</v>
      </c>
      <c r="N38" s="5">
        <f>Tabulka1[[#This Row],[cena]]*1.21</f>
        <v>3872</v>
      </c>
      <c r="O38" s="5"/>
      <c r="P38" s="5"/>
      <c r="Q38" s="5"/>
    </row>
    <row r="39" spans="1:17" ht="105" x14ac:dyDescent="0.25">
      <c r="C39" s="7">
        <v>3601546</v>
      </c>
      <c r="D39" s="8"/>
      <c r="E39" s="9">
        <v>44813</v>
      </c>
      <c r="F39" s="9"/>
      <c r="G39" s="10" t="s">
        <v>34</v>
      </c>
      <c r="H39" t="s">
        <v>33</v>
      </c>
      <c r="I39" s="24" t="s">
        <v>99</v>
      </c>
      <c r="J39" s="15" t="s">
        <v>98</v>
      </c>
      <c r="K39" s="5">
        <v>1</v>
      </c>
      <c r="L39" s="5">
        <v>4500</v>
      </c>
      <c r="M39" s="5">
        <f>Tabulka1[[#This Row],[množství]]*Tabulka1[[#This Row],[j.cena]]</f>
        <v>4500</v>
      </c>
      <c r="N39" s="5">
        <f>Tabulka1[[#This Row],[cena]]*1.21</f>
        <v>5445</v>
      </c>
      <c r="O39" s="5"/>
      <c r="P39" s="5"/>
      <c r="Q39" s="5"/>
    </row>
    <row r="40" spans="1:17" x14ac:dyDescent="0.25">
      <c r="C40" s="7">
        <v>3601549</v>
      </c>
      <c r="D40" s="8"/>
      <c r="E40" s="9">
        <v>44813</v>
      </c>
      <c r="F40" s="9"/>
      <c r="G40" s="10" t="s">
        <v>24</v>
      </c>
      <c r="H40" s="14" t="s">
        <v>112</v>
      </c>
      <c r="I40" s="14" t="s">
        <v>113</v>
      </c>
      <c r="J40" s="11" t="s">
        <v>114</v>
      </c>
      <c r="K40" s="5">
        <v>2</v>
      </c>
      <c r="L40" s="5">
        <v>1900</v>
      </c>
      <c r="M40" s="5">
        <f>Tabulka1[[#This Row],[množství]]*Tabulka1[[#This Row],[j.cena]]</f>
        <v>3800</v>
      </c>
      <c r="N40" s="5">
        <f>Tabulka1[[#This Row],[cena]]*1.21</f>
        <v>4598</v>
      </c>
      <c r="O40" s="5"/>
      <c r="P40" s="5"/>
      <c r="Q40" s="5"/>
    </row>
    <row r="41" spans="1:17" x14ac:dyDescent="0.25">
      <c r="C41" s="7">
        <v>3601559</v>
      </c>
      <c r="D41" s="8"/>
      <c r="E41" s="9">
        <v>44813</v>
      </c>
      <c r="F41" s="9"/>
      <c r="G41" s="10" t="s">
        <v>84</v>
      </c>
      <c r="H41" s="14" t="s">
        <v>79</v>
      </c>
      <c r="I41" s="10" t="s">
        <v>123</v>
      </c>
      <c r="J41" s="11" t="s">
        <v>122</v>
      </c>
      <c r="K41" s="5">
        <v>2</v>
      </c>
      <c r="L41" s="5">
        <v>600</v>
      </c>
      <c r="M41" s="5">
        <f>K41*L41</f>
        <v>1200</v>
      </c>
      <c r="N41" s="5">
        <f>M41*1.21</f>
        <v>1452</v>
      </c>
      <c r="O41" s="5"/>
      <c r="P41" s="5"/>
      <c r="Q41" s="5"/>
    </row>
    <row r="42" spans="1:17" x14ac:dyDescent="0.25">
      <c r="C42" s="7">
        <v>3601559</v>
      </c>
      <c r="D42" s="8"/>
      <c r="E42" s="9">
        <v>44813</v>
      </c>
      <c r="F42" s="9"/>
      <c r="G42" s="10" t="s">
        <v>84</v>
      </c>
      <c r="H42" s="4" t="s">
        <v>80</v>
      </c>
      <c r="I42" s="10" t="s">
        <v>126</v>
      </c>
      <c r="J42" s="11" t="s">
        <v>127</v>
      </c>
      <c r="K42" s="5">
        <v>1</v>
      </c>
      <c r="L42" s="5">
        <v>2000</v>
      </c>
      <c r="M42" s="5">
        <f>K42*L42</f>
        <v>2000</v>
      </c>
      <c r="N42" s="5">
        <f>M42*1.21</f>
        <v>2420</v>
      </c>
      <c r="O42" s="5"/>
      <c r="P42" s="5"/>
      <c r="Q42" s="5"/>
    </row>
    <row r="43" spans="1:17" x14ac:dyDescent="0.25">
      <c r="C43" s="7">
        <v>3601553</v>
      </c>
      <c r="E43" s="9">
        <v>44813</v>
      </c>
      <c r="G43" s="10" t="s">
        <v>30</v>
      </c>
      <c r="H43" s="4" t="s">
        <v>49</v>
      </c>
      <c r="I43" s="14" t="s">
        <v>124</v>
      </c>
      <c r="J43" s="11"/>
      <c r="M43" s="5">
        <f>Tabulka1[[#This Row],[množství]]*Tabulka1[[#This Row],[j.cena]]</f>
        <v>0</v>
      </c>
      <c r="N43" s="5">
        <f>Tabulka1[[#This Row],[cena]]*1.21</f>
        <v>0</v>
      </c>
      <c r="O43" s="5"/>
      <c r="P43" s="5"/>
      <c r="Q43" s="5"/>
    </row>
    <row r="44" spans="1:17" x14ac:dyDescent="0.25">
      <c r="C44" s="7">
        <v>3601559</v>
      </c>
      <c r="D44" s="8"/>
      <c r="E44" s="9">
        <v>44813</v>
      </c>
      <c r="F44" s="9"/>
      <c r="G44" s="10" t="s">
        <v>84</v>
      </c>
      <c r="H44" s="10" t="s">
        <v>85</v>
      </c>
      <c r="I44" s="10" t="s">
        <v>124</v>
      </c>
      <c r="J44" s="11" t="s">
        <v>125</v>
      </c>
      <c r="K44" s="5">
        <v>3</v>
      </c>
      <c r="L44" s="5">
        <v>800</v>
      </c>
      <c r="M44" s="5">
        <f>K44*L44</f>
        <v>2400</v>
      </c>
      <c r="N44" s="5">
        <f>M44*1.21</f>
        <v>2904</v>
      </c>
      <c r="O44" s="5"/>
      <c r="P44" s="5"/>
      <c r="Q44" s="5"/>
    </row>
    <row r="45" spans="1:17" x14ac:dyDescent="0.25">
      <c r="C45" s="7">
        <v>3601564</v>
      </c>
      <c r="D45" s="8"/>
      <c r="E45" s="9">
        <v>44813</v>
      </c>
      <c r="F45" s="9"/>
      <c r="G45" s="10" t="s">
        <v>23</v>
      </c>
      <c r="H45" t="s">
        <v>96</v>
      </c>
      <c r="I45" s="21" t="s">
        <v>170</v>
      </c>
      <c r="J45" s="11" t="s">
        <v>133</v>
      </c>
      <c r="K45" s="5">
        <v>1</v>
      </c>
      <c r="L45" s="5">
        <v>1600</v>
      </c>
      <c r="M45" s="5">
        <f>K45*L45</f>
        <v>1600</v>
      </c>
      <c r="N45" s="5">
        <f>M45*1.21</f>
        <v>1936</v>
      </c>
      <c r="O45" s="5"/>
      <c r="P45" s="5"/>
      <c r="Q45" s="5"/>
    </row>
    <row r="46" spans="1:17" x14ac:dyDescent="0.25">
      <c r="C46" s="7">
        <v>3601549</v>
      </c>
      <c r="D46" s="8"/>
      <c r="E46" s="9">
        <v>44813</v>
      </c>
      <c r="F46" s="9"/>
      <c r="G46" s="10" t="s">
        <v>24</v>
      </c>
      <c r="H46" s="4" t="s">
        <v>46</v>
      </c>
      <c r="I46" s="21" t="s">
        <v>115</v>
      </c>
      <c r="J46" s="17" t="s">
        <v>116</v>
      </c>
      <c r="K46" s="5">
        <v>2</v>
      </c>
      <c r="L46" s="5">
        <v>600</v>
      </c>
      <c r="M46" s="5">
        <f>Tabulka1[[#This Row],[množství]]*Tabulka1[[#This Row],[j.cena]]</f>
        <v>1200</v>
      </c>
      <c r="N46" s="5">
        <f>Tabulka1[[#This Row],[cena]]*1.21</f>
        <v>1452</v>
      </c>
      <c r="O46" s="5"/>
      <c r="P46" s="5"/>
      <c r="Q46" s="5"/>
    </row>
    <row r="47" spans="1:17" x14ac:dyDescent="0.25">
      <c r="C47" s="7">
        <v>3601559</v>
      </c>
      <c r="D47" s="8"/>
      <c r="E47" s="9">
        <v>44813</v>
      </c>
      <c r="F47" s="9"/>
      <c r="G47" s="10" t="s">
        <v>84</v>
      </c>
      <c r="H47" s="14" t="s">
        <v>78</v>
      </c>
      <c r="I47" s="21" t="s">
        <v>115</v>
      </c>
      <c r="J47" s="17" t="s">
        <v>116</v>
      </c>
      <c r="K47" s="5">
        <v>2</v>
      </c>
      <c r="L47" s="5">
        <v>600</v>
      </c>
      <c r="M47" s="5">
        <f>K47*L47</f>
        <v>1200</v>
      </c>
      <c r="N47" s="5">
        <f>M47*1.21</f>
        <v>1452</v>
      </c>
      <c r="O47" s="5"/>
      <c r="P47" s="5"/>
      <c r="Q47" s="5"/>
    </row>
    <row r="48" spans="1:17" s="1" customFormat="1" x14ac:dyDescent="0.25">
      <c r="A48"/>
      <c r="B48"/>
      <c r="C48" s="7"/>
      <c r="D48" s="8"/>
      <c r="E48" s="9"/>
      <c r="F48" s="22"/>
      <c r="G48" s="10" t="s">
        <v>139</v>
      </c>
      <c r="H48" s="4" t="s">
        <v>154</v>
      </c>
      <c r="I48" s="4" t="s">
        <v>166</v>
      </c>
      <c r="J48" s="29" t="s">
        <v>157</v>
      </c>
      <c r="K48" s="23">
        <v>2</v>
      </c>
      <c r="L48" s="23">
        <v>1000</v>
      </c>
      <c r="M48" s="5">
        <f>K48*L48</f>
        <v>2000</v>
      </c>
      <c r="N48" s="5">
        <f>M48*1.21</f>
        <v>2420</v>
      </c>
      <c r="O48" s="5"/>
      <c r="P48" s="5"/>
      <c r="Q48" s="5"/>
    </row>
    <row r="49" spans="3:17" ht="15" customHeight="1" x14ac:dyDescent="0.25">
      <c r="C49" s="7"/>
      <c r="D49" s="8"/>
      <c r="E49" s="9"/>
      <c r="F49" s="9"/>
      <c r="G49" s="10" t="s">
        <v>139</v>
      </c>
      <c r="H49" t="s">
        <v>155</v>
      </c>
      <c r="I49" t="s">
        <v>167</v>
      </c>
      <c r="J49" s="11" t="s">
        <v>156</v>
      </c>
      <c r="K49" s="5">
        <v>2</v>
      </c>
      <c r="L49" s="5">
        <v>2500</v>
      </c>
      <c r="M49" s="5">
        <f>K49*L49</f>
        <v>5000</v>
      </c>
      <c r="N49" s="5">
        <f>M49*1.21</f>
        <v>6050</v>
      </c>
      <c r="O49" s="5"/>
      <c r="P49" s="5"/>
      <c r="Q49" s="5"/>
    </row>
    <row r="50" spans="3:17" x14ac:dyDescent="0.25">
      <c r="C50" s="7">
        <v>3601559</v>
      </c>
      <c r="D50" s="8"/>
      <c r="E50" s="9">
        <v>44813</v>
      </c>
      <c r="F50" s="9"/>
      <c r="G50" s="10" t="s">
        <v>84</v>
      </c>
      <c r="H50" s="4" t="s">
        <v>81</v>
      </c>
      <c r="I50" s="10" t="s">
        <v>168</v>
      </c>
      <c r="J50" s="11" t="s">
        <v>128</v>
      </c>
      <c r="K50" s="5">
        <v>1</v>
      </c>
      <c r="L50" s="5">
        <v>2000</v>
      </c>
      <c r="M50" s="5">
        <f>K50*L50</f>
        <v>2000</v>
      </c>
      <c r="N50" s="5">
        <f>M50*1.21</f>
        <v>2420</v>
      </c>
      <c r="O50" s="5"/>
      <c r="P50" s="5"/>
      <c r="Q50" s="5"/>
    </row>
    <row r="51" spans="3:17" x14ac:dyDescent="0.25">
      <c r="C51" s="7">
        <v>3601557</v>
      </c>
      <c r="D51" s="8"/>
      <c r="E51" s="9">
        <v>44813</v>
      </c>
      <c r="F51" s="9"/>
      <c r="G51" s="10" t="s">
        <v>27</v>
      </c>
      <c r="H51" s="14" t="s">
        <v>55</v>
      </c>
      <c r="I51" s="10" t="s">
        <v>56</v>
      </c>
      <c r="J51" s="11" t="s">
        <v>57</v>
      </c>
      <c r="K51" s="5">
        <v>1</v>
      </c>
      <c r="L51" s="5">
        <v>700</v>
      </c>
      <c r="M51" s="5">
        <f>K51*L51</f>
        <v>700</v>
      </c>
      <c r="N51" s="5">
        <f>M51*1.21</f>
        <v>847</v>
      </c>
      <c r="O51" s="5"/>
      <c r="P51" s="5"/>
      <c r="Q51" s="5"/>
    </row>
    <row r="52" spans="3:17" x14ac:dyDescent="0.25">
      <c r="C52" s="7">
        <v>3601562</v>
      </c>
      <c r="D52" s="8"/>
      <c r="E52" s="9">
        <v>44813</v>
      </c>
      <c r="F52" s="27"/>
      <c r="G52" s="10" t="s">
        <v>89</v>
      </c>
      <c r="H52" s="14" t="s">
        <v>91</v>
      </c>
      <c r="I52" s="14" t="s">
        <v>91</v>
      </c>
      <c r="J52" s="17" t="s">
        <v>92</v>
      </c>
      <c r="K52" s="28">
        <v>2</v>
      </c>
      <c r="L52" s="28">
        <v>400</v>
      </c>
      <c r="M52" s="5">
        <f>K52*L52</f>
        <v>800</v>
      </c>
      <c r="N52" s="5">
        <f>M52*1.21</f>
        <v>968</v>
      </c>
      <c r="O52" s="5"/>
      <c r="P52" s="5"/>
      <c r="Q52" s="5"/>
    </row>
    <row r="53" spans="3:17" x14ac:dyDescent="0.25">
      <c r="C53" s="7"/>
      <c r="D53" s="8"/>
      <c r="E53" s="9"/>
      <c r="F53" s="9"/>
      <c r="G53" s="10" t="s">
        <v>165</v>
      </c>
      <c r="H53" s="14"/>
      <c r="I53" s="26" t="s">
        <v>179</v>
      </c>
      <c r="J53" s="11" t="s">
        <v>180</v>
      </c>
      <c r="K53" s="5">
        <v>10</v>
      </c>
      <c r="L53" s="5">
        <v>600</v>
      </c>
      <c r="O53" s="5"/>
      <c r="P53" s="5"/>
      <c r="Q53" s="5"/>
    </row>
    <row r="54" spans="3:17" x14ac:dyDescent="0.25">
      <c r="C54" s="7"/>
      <c r="D54" s="8"/>
      <c r="E54" s="9"/>
      <c r="F54" s="9"/>
      <c r="G54" s="10" t="s">
        <v>139</v>
      </c>
      <c r="H54" t="s">
        <v>141</v>
      </c>
      <c r="I54" s="26" t="s">
        <v>181</v>
      </c>
      <c r="J54" s="11" t="s">
        <v>140</v>
      </c>
      <c r="K54" s="5">
        <v>10</v>
      </c>
      <c r="L54" s="5">
        <v>200</v>
      </c>
      <c r="M54" s="5">
        <f>K54*L54</f>
        <v>2000</v>
      </c>
      <c r="N54" s="5">
        <f>M54*1.21</f>
        <v>2420</v>
      </c>
      <c r="O54" s="5"/>
      <c r="P54" s="5"/>
      <c r="Q54" s="5"/>
    </row>
    <row r="55" spans="3:17" x14ac:dyDescent="0.25">
      <c r="E55" s="9"/>
      <c r="G55" s="10" t="s">
        <v>139</v>
      </c>
      <c r="H55" s="21" t="s">
        <v>143</v>
      </c>
      <c r="I55" s="21" t="s">
        <v>143</v>
      </c>
      <c r="J55" s="11" t="s">
        <v>142</v>
      </c>
      <c r="K55" s="5">
        <v>10</v>
      </c>
      <c r="L55" s="5">
        <v>150</v>
      </c>
      <c r="M55" s="5">
        <f>K55*L55</f>
        <v>1500</v>
      </c>
      <c r="N55" s="5">
        <f>M55*1.21</f>
        <v>1815</v>
      </c>
      <c r="O55" s="5"/>
      <c r="P55" s="5"/>
      <c r="Q55" s="5"/>
    </row>
    <row r="56" spans="3:17" ht="30" x14ac:dyDescent="0.25">
      <c r="C56" s="7">
        <v>3601557</v>
      </c>
      <c r="D56" s="8"/>
      <c r="E56" s="9">
        <v>44813</v>
      </c>
      <c r="F56" s="9"/>
      <c r="G56" s="10" t="s">
        <v>53</v>
      </c>
      <c r="H56" s="14" t="s">
        <v>52</v>
      </c>
      <c r="I56" s="4" t="s">
        <v>118</v>
      </c>
      <c r="J56" s="11" t="s">
        <v>119</v>
      </c>
      <c r="K56" s="5">
        <v>1</v>
      </c>
      <c r="L56" s="5">
        <v>2000</v>
      </c>
      <c r="M56" s="5">
        <f>Tabulka1[[#This Row],[množství]]*Tabulka1[[#This Row],[j.cena]]</f>
        <v>2000</v>
      </c>
      <c r="N56" s="5">
        <f>Tabulka1[[#This Row],[cena]]*1.21</f>
        <v>2420</v>
      </c>
      <c r="O56" s="5"/>
      <c r="P56" s="5"/>
      <c r="Q56" s="5"/>
    </row>
    <row r="57" spans="3:17" ht="30" x14ac:dyDescent="0.25">
      <c r="C57" s="7"/>
      <c r="D57" s="8"/>
      <c r="E57" s="9"/>
      <c r="F57" s="9"/>
      <c r="G57" s="10" t="s">
        <v>165</v>
      </c>
      <c r="H57" s="21"/>
      <c r="I57" s="4" t="s">
        <v>118</v>
      </c>
      <c r="J57" s="11" t="s">
        <v>119</v>
      </c>
      <c r="K57" s="5">
        <v>2</v>
      </c>
      <c r="L57" s="5">
        <v>2000</v>
      </c>
      <c r="O57" s="5"/>
      <c r="P57" s="5"/>
      <c r="Q57" s="5"/>
    </row>
    <row r="58" spans="3:17" x14ac:dyDescent="0.25">
      <c r="C58" s="7"/>
      <c r="D58" s="8"/>
      <c r="E58" s="9"/>
      <c r="F58" s="9"/>
      <c r="G58" s="10"/>
      <c r="H58" s="14"/>
      <c r="I58" s="14"/>
      <c r="J58" s="11"/>
      <c r="O58" s="5"/>
      <c r="P58" s="5"/>
      <c r="Q58" s="5"/>
    </row>
    <row r="59" spans="3:17" x14ac:dyDescent="0.25">
      <c r="C59" s="7"/>
      <c r="D59" s="8"/>
      <c r="E59" s="9"/>
      <c r="F59" s="9"/>
      <c r="G59" s="10"/>
      <c r="H59" s="14"/>
      <c r="I59" s="10"/>
      <c r="J59" s="11"/>
      <c r="O59" s="5"/>
      <c r="P59" s="5"/>
      <c r="Q59" s="5"/>
    </row>
    <row r="60" spans="3:17" x14ac:dyDescent="0.25">
      <c r="C60" s="7"/>
      <c r="D60" s="8"/>
      <c r="E60" s="9"/>
      <c r="F60" s="9"/>
      <c r="G60" s="10"/>
      <c r="H60" s="21"/>
      <c r="I60" s="21"/>
      <c r="J60" s="11"/>
      <c r="O60" s="5"/>
      <c r="P60" s="5"/>
      <c r="Q60" s="5"/>
    </row>
    <row r="61" spans="3:17" x14ac:dyDescent="0.25">
      <c r="C61" s="7"/>
      <c r="D61" s="8"/>
      <c r="E61" s="9"/>
      <c r="F61" s="9"/>
      <c r="G61" s="10"/>
      <c r="H61" s="21"/>
      <c r="I61" s="21"/>
      <c r="J61" s="11"/>
      <c r="O61" s="5"/>
      <c r="P61" s="5"/>
      <c r="Q61" s="5"/>
    </row>
    <row r="62" spans="3:17" ht="30" customHeight="1" x14ac:dyDescent="0.25">
      <c r="C62" s="7"/>
      <c r="D62" s="8"/>
      <c r="E62" s="9"/>
      <c r="F62" s="9"/>
      <c r="G62" s="10"/>
      <c r="H62" s="21"/>
      <c r="I62" s="21"/>
      <c r="J62" s="11"/>
      <c r="O62" s="5"/>
      <c r="P62" s="5"/>
      <c r="Q62" s="5"/>
    </row>
    <row r="63" spans="3:17" x14ac:dyDescent="0.25">
      <c r="C63" s="7"/>
      <c r="D63" s="8"/>
      <c r="E63" s="9"/>
      <c r="F63" s="9"/>
      <c r="G63" s="10"/>
      <c r="H63" s="21"/>
      <c r="I63" s="21"/>
      <c r="J63" s="11"/>
      <c r="O63" s="5"/>
      <c r="P63" s="5"/>
      <c r="Q63" s="5"/>
    </row>
    <row r="64" spans="3:17" x14ac:dyDescent="0.25">
      <c r="C64" s="7"/>
      <c r="D64" s="8"/>
      <c r="E64" s="9"/>
      <c r="F64" s="9"/>
      <c r="G64" s="10"/>
      <c r="H64" s="14"/>
      <c r="I64" s="14"/>
      <c r="J64" s="11"/>
      <c r="O64" s="5"/>
      <c r="P64" s="5"/>
      <c r="Q64" s="5"/>
    </row>
    <row r="65" spans="3:17" x14ac:dyDescent="0.25">
      <c r="C65" s="7"/>
      <c r="D65" s="8"/>
      <c r="E65" s="9"/>
      <c r="F65" s="9"/>
      <c r="G65" s="10"/>
      <c r="H65" s="14"/>
      <c r="I65" s="14"/>
      <c r="J65" s="11"/>
      <c r="O65" s="5"/>
      <c r="P65" s="5"/>
      <c r="Q65" s="5"/>
    </row>
    <row r="66" spans="3:17" x14ac:dyDescent="0.25">
      <c r="C66" s="7"/>
      <c r="D66" s="8"/>
      <c r="E66" s="9"/>
      <c r="F66" s="9"/>
      <c r="G66" s="10"/>
      <c r="H66" s="10"/>
      <c r="I66" s="10"/>
      <c r="J66" s="11"/>
      <c r="O66" s="5"/>
      <c r="P66" s="5"/>
      <c r="Q66" s="5"/>
    </row>
    <row r="67" spans="3:17" x14ac:dyDescent="0.25">
      <c r="C67" s="7"/>
      <c r="D67" s="8"/>
      <c r="E67" s="9"/>
      <c r="F67" s="9"/>
      <c r="G67" s="10"/>
      <c r="H67" s="14"/>
      <c r="I67" s="14"/>
      <c r="J67" s="11"/>
      <c r="O67" s="5"/>
      <c r="P67" s="5"/>
      <c r="Q67" s="5"/>
    </row>
    <row r="68" spans="3:17" x14ac:dyDescent="0.25">
      <c r="C68" s="7"/>
      <c r="D68" s="8"/>
      <c r="E68" s="9"/>
      <c r="F68" s="9"/>
      <c r="G68" s="10"/>
      <c r="H68" s="14"/>
      <c r="I68" s="14"/>
      <c r="J68" s="11"/>
      <c r="O68" s="5"/>
      <c r="P68" s="5"/>
      <c r="Q68" s="5"/>
    </row>
    <row r="69" spans="3:17" x14ac:dyDescent="0.25">
      <c r="C69" s="7"/>
      <c r="D69" s="8"/>
      <c r="E69" s="9"/>
      <c r="F69" s="9"/>
      <c r="G69" s="10"/>
      <c r="H69" s="14"/>
      <c r="I69" s="10"/>
      <c r="J69" s="11"/>
      <c r="O69" s="5"/>
      <c r="P69" s="5"/>
      <c r="Q69" s="5"/>
    </row>
    <row r="70" spans="3:17" x14ac:dyDescent="0.25">
      <c r="C70" s="7"/>
      <c r="D70" s="8"/>
      <c r="E70" s="9"/>
      <c r="F70" s="9"/>
      <c r="G70" s="10"/>
      <c r="H70" s="14"/>
      <c r="I70" s="10"/>
      <c r="J70" s="11"/>
      <c r="O70" s="5"/>
      <c r="P70" s="5"/>
      <c r="Q70" s="5"/>
    </row>
    <row r="71" spans="3:17" x14ac:dyDescent="0.25">
      <c r="C71" s="7"/>
      <c r="D71" s="8"/>
      <c r="E71" s="9"/>
      <c r="F71" s="9"/>
      <c r="G71" s="10"/>
      <c r="H71" s="14"/>
      <c r="I71" s="14"/>
      <c r="J71" s="17"/>
      <c r="O71" s="5"/>
      <c r="P71" s="5"/>
      <c r="Q71" s="5"/>
    </row>
    <row r="72" spans="3:17" x14ac:dyDescent="0.25">
      <c r="C72" s="7"/>
      <c r="D72" s="8"/>
      <c r="E72" s="9"/>
      <c r="F72" s="9"/>
      <c r="G72" s="10"/>
      <c r="H72" s="14"/>
      <c r="I72" s="10"/>
      <c r="J72" s="11"/>
      <c r="O72" s="5"/>
      <c r="P72" s="5"/>
      <c r="Q72" s="5"/>
    </row>
    <row r="73" spans="3:17" x14ac:dyDescent="0.25">
      <c r="C73" s="7"/>
      <c r="D73" s="8"/>
      <c r="E73" s="9"/>
      <c r="F73" s="9"/>
      <c r="G73" s="10"/>
      <c r="H73" s="14"/>
      <c r="I73" s="10"/>
      <c r="J73" s="17"/>
      <c r="O73" s="5"/>
      <c r="P73" s="5"/>
      <c r="Q73" s="5"/>
    </row>
    <row r="74" spans="3:17" x14ac:dyDescent="0.25">
      <c r="C74" s="7"/>
      <c r="D74" s="8"/>
      <c r="E74" s="9"/>
      <c r="F74" s="9"/>
      <c r="G74" s="10"/>
      <c r="H74" s="14"/>
      <c r="I74" s="10"/>
      <c r="J74" s="11"/>
      <c r="O74" s="5"/>
      <c r="P74" s="5"/>
      <c r="Q74" s="5"/>
    </row>
    <row r="75" spans="3:17" x14ac:dyDescent="0.25">
      <c r="C75" s="7"/>
      <c r="D75" s="8"/>
      <c r="E75" s="9"/>
      <c r="F75" s="9"/>
      <c r="G75" s="10"/>
      <c r="H75" s="14"/>
      <c r="I75" s="10"/>
      <c r="J75" s="11"/>
      <c r="O75" s="5"/>
      <c r="P75" s="5"/>
      <c r="Q75" s="5"/>
    </row>
    <row r="76" spans="3:17" x14ac:dyDescent="0.25">
      <c r="C76" s="7"/>
      <c r="D76" s="8"/>
      <c r="E76" s="9"/>
      <c r="F76" s="9"/>
      <c r="G76" s="10"/>
      <c r="H76" s="14"/>
      <c r="I76" s="10"/>
      <c r="J76" s="11"/>
      <c r="O76" s="5"/>
      <c r="P76" s="5"/>
      <c r="Q76" s="5"/>
    </row>
    <row r="77" spans="3:17" x14ac:dyDescent="0.25">
      <c r="C77" s="7"/>
      <c r="D77" s="8"/>
      <c r="E77" s="9"/>
      <c r="F77" s="9"/>
      <c r="G77" s="10"/>
      <c r="H77" s="14"/>
      <c r="I77" s="10"/>
      <c r="J77" s="11"/>
      <c r="O77" s="5"/>
      <c r="P77" s="5"/>
      <c r="Q77" s="5"/>
    </row>
    <row r="78" spans="3:17" x14ac:dyDescent="0.25">
      <c r="C78" s="7"/>
      <c r="D78" s="8"/>
      <c r="E78" s="9"/>
      <c r="F78" s="9"/>
      <c r="G78" s="10"/>
      <c r="H78" s="14"/>
      <c r="I78" s="10"/>
      <c r="J78" s="11"/>
      <c r="O78" s="5"/>
      <c r="P78" s="5"/>
      <c r="Q78" s="5"/>
    </row>
    <row r="79" spans="3:17" x14ac:dyDescent="0.25">
      <c r="C79" s="7"/>
      <c r="D79" s="8"/>
      <c r="E79" s="9"/>
      <c r="F79" s="9"/>
      <c r="G79" s="10"/>
      <c r="H79" s="14"/>
      <c r="I79" s="10"/>
      <c r="J79" s="11"/>
      <c r="O79" s="5"/>
      <c r="P79" s="5"/>
      <c r="Q79" s="5"/>
    </row>
    <row r="80" spans="3:17" x14ac:dyDescent="0.25">
      <c r="C80" s="7"/>
      <c r="D80" s="8"/>
      <c r="E80" s="9"/>
      <c r="F80" s="9"/>
      <c r="G80" s="10"/>
      <c r="H80" s="14"/>
      <c r="I80" s="10"/>
      <c r="J80" s="11"/>
      <c r="O80" s="5"/>
      <c r="P80" s="5"/>
      <c r="Q80" s="5"/>
    </row>
    <row r="81" spans="1:17" x14ac:dyDescent="0.25">
      <c r="C81" s="7"/>
      <c r="D81" s="8"/>
      <c r="E81" s="9"/>
      <c r="F81" s="9"/>
      <c r="G81" s="10"/>
      <c r="H81" s="14"/>
      <c r="I81" s="14"/>
      <c r="J81" s="11"/>
      <c r="O81" s="5"/>
      <c r="P81" s="5"/>
      <c r="Q81" s="5"/>
    </row>
    <row r="82" spans="1:17" x14ac:dyDescent="0.25">
      <c r="C82" s="7"/>
      <c r="D82" s="8"/>
      <c r="E82" s="9"/>
      <c r="F82" s="9"/>
      <c r="G82" s="10"/>
      <c r="H82" s="14"/>
      <c r="I82" s="14"/>
      <c r="J82" s="17"/>
      <c r="O82" s="5"/>
      <c r="P82" s="5"/>
      <c r="Q82" s="5"/>
    </row>
    <row r="83" spans="1:17" x14ac:dyDescent="0.25">
      <c r="C83" s="7"/>
      <c r="D83" s="8"/>
      <c r="E83" s="9"/>
      <c r="F83" s="9"/>
      <c r="G83" s="10"/>
      <c r="H83" s="14"/>
      <c r="I83" s="10"/>
      <c r="J83" s="11"/>
      <c r="O83" s="5"/>
      <c r="P83" s="5"/>
      <c r="Q83" s="5"/>
    </row>
    <row r="84" spans="1:17" x14ac:dyDescent="0.25">
      <c r="G84" s="10"/>
      <c r="H84" s="14"/>
      <c r="I84" s="10"/>
      <c r="J84" s="11"/>
      <c r="O84" s="5"/>
      <c r="P84" s="5"/>
      <c r="Q84" s="5"/>
    </row>
    <row r="85" spans="1:17" x14ac:dyDescent="0.25">
      <c r="C85" s="7"/>
      <c r="D85" s="8"/>
      <c r="E85" s="9"/>
      <c r="F85" s="9"/>
      <c r="G85" s="10"/>
      <c r="H85" s="14"/>
      <c r="I85" s="10"/>
      <c r="J85" s="11"/>
      <c r="O85" s="5"/>
      <c r="P85" s="5"/>
      <c r="Q85" s="5"/>
    </row>
    <row r="86" spans="1:17" x14ac:dyDescent="0.25">
      <c r="C86" s="7"/>
      <c r="D86" s="8"/>
      <c r="E86" s="9"/>
      <c r="F86" s="9"/>
      <c r="G86" s="10"/>
      <c r="H86" s="14"/>
      <c r="J86" s="11"/>
      <c r="O86" s="5"/>
      <c r="P86" s="5"/>
      <c r="Q86" s="5"/>
    </row>
    <row r="87" spans="1:17" x14ac:dyDescent="0.25">
      <c r="C87" s="7"/>
      <c r="D87" s="8"/>
      <c r="E87" s="9"/>
      <c r="F87" s="9"/>
      <c r="G87" s="10"/>
      <c r="H87" s="10"/>
      <c r="J87" s="11"/>
      <c r="O87" s="5"/>
      <c r="P87" s="5"/>
      <c r="Q87" s="5"/>
    </row>
    <row r="88" spans="1:17" x14ac:dyDescent="0.25">
      <c r="C88" s="7"/>
      <c r="D88" s="8"/>
      <c r="E88" s="9"/>
      <c r="F88" s="9"/>
      <c r="G88" s="10"/>
      <c r="J88" s="11"/>
      <c r="O88" s="5"/>
      <c r="P88" s="5"/>
      <c r="Q88" s="5"/>
    </row>
    <row r="89" spans="1:17" x14ac:dyDescent="0.25">
      <c r="C89" s="7"/>
      <c r="D89" s="8"/>
      <c r="E89" s="9"/>
      <c r="F89" s="9"/>
      <c r="G89" s="10"/>
      <c r="H89" s="10"/>
      <c r="I89" s="10"/>
      <c r="J89" s="11"/>
      <c r="O89" s="5"/>
      <c r="P89" s="5"/>
      <c r="Q89" s="5"/>
    </row>
    <row r="90" spans="1:17" x14ac:dyDescent="0.25">
      <c r="C90" s="7"/>
      <c r="D90" s="8"/>
      <c r="E90" s="9"/>
      <c r="F90" s="9"/>
      <c r="G90" s="10"/>
      <c r="H90" s="21"/>
      <c r="I90" s="21"/>
      <c r="J90" s="11"/>
      <c r="O90" s="5"/>
      <c r="P90" s="5"/>
      <c r="Q90" s="5"/>
    </row>
    <row r="91" spans="1:17" x14ac:dyDescent="0.25">
      <c r="C91" s="7"/>
      <c r="D91" s="8"/>
      <c r="E91" s="9"/>
      <c r="F91" s="9"/>
      <c r="G91" s="10"/>
      <c r="J91" s="11"/>
      <c r="O91" s="5"/>
      <c r="P91" s="5"/>
      <c r="Q91" s="5"/>
    </row>
    <row r="92" spans="1:17" x14ac:dyDescent="0.25">
      <c r="C92" s="7"/>
      <c r="D92" s="8"/>
      <c r="E92" s="9"/>
      <c r="F92" s="9"/>
      <c r="G92" s="10"/>
      <c r="H92" s="14"/>
      <c r="I92" s="10"/>
      <c r="J92" s="11"/>
      <c r="O92" s="5"/>
      <c r="P92" s="5"/>
      <c r="Q92" s="5"/>
    </row>
    <row r="93" spans="1:17" x14ac:dyDescent="0.25">
      <c r="G93" s="10"/>
      <c r="H93" s="14"/>
      <c r="I93" s="10"/>
      <c r="J93" s="11"/>
      <c r="O93" s="5"/>
      <c r="P93" s="5"/>
      <c r="Q93" s="5"/>
    </row>
    <row r="94" spans="1:17" x14ac:dyDescent="0.25">
      <c r="A94" t="s">
        <v>15</v>
      </c>
      <c r="I94">
        <f>SUBTOTAL(103,Tabulka1[Věc])</f>
        <v>55</v>
      </c>
      <c r="K94" s="5">
        <f>SUBTOTAL(109,Tabulka1[množství])</f>
        <v>133</v>
      </c>
      <c r="M94" s="5">
        <f>SUBTOTAL(109,Tabulka1[cena])</f>
        <v>114300</v>
      </c>
      <c r="N94" s="5">
        <f>SUBTOTAL(109,Tabulka1[s DPH])</f>
        <v>138303</v>
      </c>
    </row>
  </sheetData>
  <hyperlinks>
    <hyperlink ref="J15" r:id="rId1" xr:uid="{00000000-0004-0000-0100-000000000000}"/>
    <hyperlink ref="J3" r:id="rId2" xr:uid="{00000000-0004-0000-0100-000001000000}"/>
    <hyperlink ref="J29" r:id="rId3" xr:uid="{00000000-0004-0000-0100-000002000000}"/>
    <hyperlink ref="J52" r:id="rId4" xr:uid="{00000000-0004-0000-0100-000003000000}"/>
    <hyperlink ref="J21" r:id="rId5" xr:uid="{00000000-0004-0000-0100-000004000000}"/>
    <hyperlink ref="J33" r:id="rId6" xr:uid="{00000000-0004-0000-0100-000005000000}"/>
    <hyperlink ref="J24" r:id="rId7" xr:uid="{00000000-0004-0000-0100-000006000000}"/>
    <hyperlink ref="J48" r:id="rId8" xr:uid="{00000000-0004-0000-0100-000007000000}"/>
    <hyperlink ref="J22" r:id="rId9" xr:uid="{652E08A4-D682-4673-B68A-730C4BB9AC45}"/>
  </hyperlinks>
  <pageMargins left="0.7" right="0.7" top="0.78740157499999996" bottom="0.78740157499999996" header="0.3" footer="0.3"/>
  <pageSetup paperSize="9" scale="53" orientation="landscape" r:id="rId10"/>
  <tableParts count="1"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OBJEDNÁVKA</vt:lpstr>
      <vt:lpstr>zdroj</vt:lpstr>
    </vt:vector>
  </TitlesOfParts>
  <Company>VÚŽV, v.v.i.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Jiří, Čánský</dc:creator>
  <cp:lastModifiedBy>König Karel</cp:lastModifiedBy>
  <cp:lastPrinted>2021-08-23T09:13:42Z</cp:lastPrinted>
  <dcterms:created xsi:type="dcterms:W3CDTF">2021-04-29T09:06:54Z</dcterms:created>
  <dcterms:modified xsi:type="dcterms:W3CDTF">2022-09-20T11:31:21Z</dcterms:modified>
</cp:coreProperties>
</file>