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Projekty\Rozpočty\"/>
    </mc:Choice>
  </mc:AlternateContent>
  <bookViews>
    <workbookView xWindow="0" yWindow="0" windowWidth="0" windowHeight="0"/>
  </bookViews>
  <sheets>
    <sheet name="Rekapitulace stavby" sheetId="1" r:id="rId1"/>
    <sheet name="2021_12_01 - Úprava vjezd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'2021_12_01 - Úprava vjezd...'!$C$82:$K$147</definedName>
    <definedName name="_xlnm.Print_Area" localSheetId="1">'2021_12_01 - Úprava vjezd...'!$C$4:$J$37,'2021_12_01 - Úprava vjezd...'!$C$43:$J$66,'2021_12_01 - Úprava vjezd...'!$C$72:$K$147</definedName>
    <definedName name="_xlnm.Print_Titles" localSheetId="1">'2021_12_01 - Úprava vjezd...'!$82:$82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5"/>
  <c r="J34"/>
  <c i="1" r="AY55"/>
  <c i="2" r="J33"/>
  <c i="1" r="AX55"/>
  <c i="2" r="BI146"/>
  <c r="BH146"/>
  <c r="BG146"/>
  <c r="BF146"/>
  <c r="T146"/>
  <c r="T145"/>
  <c r="R146"/>
  <c r="R145"/>
  <c r="P146"/>
  <c r="P145"/>
  <c r="BI143"/>
  <c r="BH143"/>
  <c r="BG143"/>
  <c r="BF143"/>
  <c r="T143"/>
  <c r="T142"/>
  <c r="R143"/>
  <c r="R142"/>
  <c r="P143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0"/>
  <c r="BH130"/>
  <c r="BG130"/>
  <c r="BF130"/>
  <c r="T130"/>
  <c r="T129"/>
  <c r="R130"/>
  <c r="R129"/>
  <c r="P130"/>
  <c r="P129"/>
  <c r="BI127"/>
  <c r="BH127"/>
  <c r="BG127"/>
  <c r="BF127"/>
  <c r="T127"/>
  <c r="R127"/>
  <c r="P127"/>
  <c r="BI125"/>
  <c r="BH125"/>
  <c r="BG125"/>
  <c r="BF125"/>
  <c r="T125"/>
  <c r="R125"/>
  <c r="P125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1"/>
  <c r="BH91"/>
  <c r="BG91"/>
  <c r="BF91"/>
  <c r="T91"/>
  <c r="R91"/>
  <c r="P91"/>
  <c r="BI90"/>
  <c r="BH90"/>
  <c r="BG90"/>
  <c r="BF90"/>
  <c r="T90"/>
  <c r="R90"/>
  <c r="P90"/>
  <c r="BI86"/>
  <c r="BH86"/>
  <c r="BG86"/>
  <c r="BF86"/>
  <c r="T86"/>
  <c r="T85"/>
  <c r="R86"/>
  <c r="R85"/>
  <c r="P86"/>
  <c r="P85"/>
  <c r="J79"/>
  <c r="F79"/>
  <c r="F77"/>
  <c r="E75"/>
  <c r="J50"/>
  <c r="F50"/>
  <c r="F48"/>
  <c r="E46"/>
  <c r="J22"/>
  <c r="E22"/>
  <c r="J51"/>
  <c r="J21"/>
  <c r="J16"/>
  <c r="E16"/>
  <c r="F80"/>
  <c r="J15"/>
  <c r="J10"/>
  <c r="J77"/>
  <c i="1" r="L50"/>
  <c r="AM50"/>
  <c r="AM49"/>
  <c r="L49"/>
  <c r="AM47"/>
  <c r="L47"/>
  <c r="L45"/>
  <c r="L44"/>
  <c i="2" r="J143"/>
  <c r="BK140"/>
  <c r="J136"/>
  <c r="J130"/>
  <c r="J125"/>
  <c r="BK117"/>
  <c r="J116"/>
  <c r="J112"/>
  <c r="BK108"/>
  <c r="J106"/>
  <c r="J104"/>
  <c r="J100"/>
  <c r="BK96"/>
  <c r="BK91"/>
  <c r="BK86"/>
  <c r="BK143"/>
  <c r="BK138"/>
  <c r="J134"/>
  <c r="BK127"/>
  <c r="J122"/>
  <c r="J117"/>
  <c r="BK114"/>
  <c r="BK110"/>
  <c r="J102"/>
  <c r="BK98"/>
  <c r="BK94"/>
  <c r="BK90"/>
  <c r="J146"/>
  <c r="J138"/>
  <c r="BK134"/>
  <c r="J127"/>
  <c r="BK122"/>
  <c r="BK120"/>
  <c r="J114"/>
  <c r="J110"/>
  <c r="BK106"/>
  <c r="BK104"/>
  <c r="BK102"/>
  <c r="J98"/>
  <c r="J94"/>
  <c r="J90"/>
  <c r="BK146"/>
  <c r="J140"/>
  <c r="BK136"/>
  <c r="BK130"/>
  <c r="BK125"/>
  <c r="J120"/>
  <c r="BK116"/>
  <c r="BK112"/>
  <c r="J108"/>
  <c r="BK100"/>
  <c r="J96"/>
  <c r="J91"/>
  <c r="J86"/>
  <c i="1" r="AS54"/>
  <c i="2" l="1" r="R89"/>
  <c r="BK93"/>
  <c r="J93"/>
  <c r="J59"/>
  <c r="R93"/>
  <c r="BK119"/>
  <c r="J119"/>
  <c r="J60"/>
  <c r="R119"/>
  <c r="BK133"/>
  <c r="J133"/>
  <c r="J63"/>
  <c r="R133"/>
  <c r="R132"/>
  <c r="BK89"/>
  <c r="J89"/>
  <c r="J58"/>
  <c r="P89"/>
  <c r="T89"/>
  <c r="P93"/>
  <c r="T93"/>
  <c r="P119"/>
  <c r="T119"/>
  <c r="P133"/>
  <c r="P132"/>
  <c r="T133"/>
  <c r="T132"/>
  <c r="BK85"/>
  <c r="J85"/>
  <c r="J57"/>
  <c r="BK129"/>
  <c r="J129"/>
  <c r="J61"/>
  <c r="BK142"/>
  <c r="J142"/>
  <c r="J64"/>
  <c r="BK145"/>
  <c r="J145"/>
  <c r="J65"/>
  <c r="J48"/>
  <c r="F51"/>
  <c r="J80"/>
  <c r="BE86"/>
  <c r="BE96"/>
  <c r="BE98"/>
  <c r="BE102"/>
  <c r="BE108"/>
  <c r="BE110"/>
  <c r="BE117"/>
  <c r="BE130"/>
  <c r="BE134"/>
  <c r="BE140"/>
  <c r="BE146"/>
  <c r="BE90"/>
  <c r="BE91"/>
  <c r="BE94"/>
  <c r="BE100"/>
  <c r="BE104"/>
  <c r="BE106"/>
  <c r="BE112"/>
  <c r="BE114"/>
  <c r="BE116"/>
  <c r="BE120"/>
  <c r="BE122"/>
  <c r="BE125"/>
  <c r="BE127"/>
  <c r="BE136"/>
  <c r="BE138"/>
  <c r="BE143"/>
  <c r="F32"/>
  <c i="1" r="BA55"/>
  <c r="BA54"/>
  <c r="W30"/>
  <c i="2" r="F35"/>
  <c i="1" r="BD55"/>
  <c r="BD54"/>
  <c r="W33"/>
  <c i="2" r="J32"/>
  <c i="1" r="AW55"/>
  <c i="2" r="F34"/>
  <c i="1" r="BC55"/>
  <c r="BC54"/>
  <c r="W32"/>
  <c i="2" r="F33"/>
  <c i="1" r="BB55"/>
  <c r="BB54"/>
  <c r="W31"/>
  <c i="2" l="1" r="T84"/>
  <c r="T83"/>
  <c r="P84"/>
  <c r="P83"/>
  <c i="1" r="AU55"/>
  <c i="2" r="R84"/>
  <c r="R83"/>
  <c r="BK132"/>
  <c r="J132"/>
  <c r="J62"/>
  <c r="BK84"/>
  <c r="BK83"/>
  <c r="J83"/>
  <c i="1" r="AU54"/>
  <c i="2" r="J28"/>
  <c i="1" r="AG55"/>
  <c r="AG54"/>
  <c r="AK26"/>
  <c r="AW54"/>
  <c r="AK30"/>
  <c r="AX54"/>
  <c r="AY54"/>
  <c i="2" r="F31"/>
  <c i="1" r="AZ55"/>
  <c r="AZ54"/>
  <c r="AV54"/>
  <c r="AK29"/>
  <c i="2" r="J31"/>
  <c i="1" r="AV55"/>
  <c r="AT55"/>
  <c r="AN55"/>
  <c i="2" l="1" r="J55"/>
  <c r="J84"/>
  <c r="J56"/>
  <c i="1" r="AK35"/>
  <c i="2" r="J37"/>
  <c i="1" r="W29"/>
  <c r="AT54"/>
  <c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<sst xmlns="http://schemas.openxmlformats.org/spreadsheetml/2006/main">
  <si>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</si>
  <si>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</si>
  <si>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</si>
  <si>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</si>
  <si>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</si>
  <si>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{286d80ca-f029-424f-b7fc-7fd9742ad3d7}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</si>
  <si>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</si>
  <si>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</si>
  <si>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</si>
  <si>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</si>
  <si>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</si>
  <si>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</si>
  <si>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</si>
  <si>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</si>
  <si>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2021_12_01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</si>
  <si>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</si>
  <si>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</si>
  <si>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Úprava vjezdu na parkoviště ministerstva zemědělství, České Budějovice</t>
  </si>
  <si>
    <t>KSO:</t>
  </si>
  <si>
    <t/>
  </si>
  <si>
    <t>CC-CZ:</t>
  </si>
  <si>
    <t>Místo:</t>
  </si>
  <si>
    <t xml:space="preserve"> </t>
  </si>
  <si>
    <t>Datum:</t>
  </si>
  <si>
    <t>3. 12. 2021</t>
  </si>
  <si>
    <t>Zadavatel:</t>
  </si>
  <si>
    <t>IČ:</t>
  </si>
  <si>
    <t>00020478</t>
  </si>
  <si>
    <t xml:space="preserve">Ministerstvo zemědělství </t>
  </si>
  <si>
    <t>DIČ:</t>
  </si>
  <si>
    <t>CZ00020478</t>
  </si>
  <si>
    <t>Uchazeč:</t>
  </si>
  <si>
    <t>Vyplň údaj</t>
  </si>
  <si>
    <t>Projektant:</t>
  </si>
  <si>
    <t>02773961</t>
  </si>
  <si>
    <t>Akiprojekt s.r.o.</t>
  </si>
  <si>
    <t>CZ02773961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</si>
  <si>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</si>
  <si>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</si>
  <si>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</si>
  <si>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</si>
  <si>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</si>
  <si>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</si>
  <si>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</si>
  <si>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</si>
  <si>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</si>
  <si>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</si>
  <si>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</si>
  <si>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</si>
  <si>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</si>
  <si>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</si>
  <si>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</si>
  <si>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</si>
  <si>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</si>
  <si>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</si>
  <si>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</si>
  <si>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</si>
  <si>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</si>
  <si>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</si>
  <si>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</si>
  <si>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</si>
  <si>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</si>
  <si>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</si>
  <si>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</si>
  <si>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</si>
  <si>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</si>
  <si>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</si>
  <si>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</si>
  <si>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</si>
  <si>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</si>
  <si>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</si>
  <si>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</si>
  <si>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</si>
  <si>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</si>
  <si>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</si>
  <si>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</si>
  <si>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</si>
  <si>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</si>
  <si>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</si>
  <si>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</si>
  <si>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</si>
  <si>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</si>
  <si>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</si>
  <si>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</si>
  <si>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</si>
  <si>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</si>
  <si>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</si>
  <si>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</si>
  <si>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</si>
  <si>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</si>
  <si>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</si>
  <si>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</si>
  <si>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</si>
  <si>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</si>
  <si>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</si>
  <si>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</si>
  <si>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</si>
  <si>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</si>
  <si>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</si>
  <si>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</si>
  <si>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</si>
  <si>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</si>
  <si>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</si>
  <si>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</si>
  <si>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</si>
  <si>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</si>
  <si>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</si>
  <si>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</si>
  <si>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</si>
  <si>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</si>
  <si>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</si>
  <si>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</si>
  <si>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</si>
  <si>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</si>
  <si>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</si>
  <si>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</si>
  <si>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129951121</t>
  </si>
  <si>
    <t>Bourání konstrukcí v odkopávkách a prokopávkách strojně s přemístěním suti na hromady na vzdálenost do 20 m nebo s naložením na dopravní prostředek z betonu prostého neprokládaného</t>
  </si>
  <si>
    <t>m3</t>
  </si>
  <si>
    <t>CS ÚRS 2021 02</t>
  </si>
  <si>
    <t>4</t>
  </si>
  <si>
    <t>233143762</t>
  </si>
  <si>
    <t>Online PSC</t>
  </si>
  <si>
    <t>https://podminky.urs.cz/item/CS_URS_2021_02/129951121</t>
  </si>
  <si>
    <t>VV</t>
  </si>
  <si>
    <t>0,4*0,4*0,8*2 "vybourání patek SDZ"</t>
  </si>
  <si>
    <t>5</t>
  </si>
  <si>
    <t>Komunikace pozemní</t>
  </si>
  <si>
    <t>571908111R1</t>
  </si>
  <si>
    <t>Kryt vymývaným dekoračním kamenivem (kačírkem) tl. 100 mm</t>
  </si>
  <si>
    <t>m2</t>
  </si>
  <si>
    <t>-486724538</t>
  </si>
  <si>
    <t>3</t>
  </si>
  <si>
    <t>572241122</t>
  </si>
  <si>
    <t>Vyspravení výtluků materiálem na bázi asfaltu s řezáním, vysekáním, očištěním, zaplněním směsí a zhutněním asfaltovým betonem ACO (AB) při vyspravované ploše na 1 km komunikace přes 10 % tl. přes 40 do 60 mm</t>
  </si>
  <si>
    <t>-1230912873</t>
  </si>
  <si>
    <t>https://podminky.urs.cz/item/CS_URS_2021_02/572241122</t>
  </si>
  <si>
    <t>9</t>
  </si>
  <si>
    <t>Ostatní konstrukce a práce, bourání</t>
  </si>
  <si>
    <t>914111111</t>
  </si>
  <si>
    <t>Montáž svislé dopravní značky základní velikosti do 1 m2 objímkami na sloupky nebo konzoly</t>
  </si>
  <si>
    <t>kus</t>
  </si>
  <si>
    <t>-629336229</t>
  </si>
  <si>
    <t>https://podminky.urs.cz/item/CS_URS_2021_02/914111111</t>
  </si>
  <si>
    <t>M</t>
  </si>
  <si>
    <t>40445619</t>
  </si>
  <si>
    <t>zákazové, příkazové dopravní značky B1-B34, C1-15 500mm</t>
  </si>
  <si>
    <t>8</t>
  </si>
  <si>
    <t>-2013193464</t>
  </si>
  <si>
    <t>1*1,01 'Přepočtené koeficientem množství</t>
  </si>
  <si>
    <t>6</t>
  </si>
  <si>
    <t>40445650</t>
  </si>
  <si>
    <t>dodatkové tabulky E7, E12, E13 500x300mm</t>
  </si>
  <si>
    <t>-1961226498</t>
  </si>
  <si>
    <t>2*1,01 'Přepočtené koeficientem množství</t>
  </si>
  <si>
    <t>7</t>
  </si>
  <si>
    <t>914511112</t>
  </si>
  <si>
    <t>Montáž sloupku dopravních značek délky do 3,5 m do hliníkové patky</t>
  </si>
  <si>
    <t>1423105761</t>
  </si>
  <si>
    <t>https://podminky.urs.cz/item/CS_URS_2021_02/914511112</t>
  </si>
  <si>
    <t>40445241</t>
  </si>
  <si>
    <t>patka pro sloupek Al D 70mm</t>
  </si>
  <si>
    <t>-914342320</t>
  </si>
  <si>
    <t>40445230</t>
  </si>
  <si>
    <t>sloupek pro dopravní značku Zn D 70mm v 3,5m</t>
  </si>
  <si>
    <t>-2077175661</t>
  </si>
  <si>
    <t>10</t>
  </si>
  <si>
    <t>40445254</t>
  </si>
  <si>
    <t>víčko plastové na sloupek D 70mm</t>
  </si>
  <si>
    <t>543260389</t>
  </si>
  <si>
    <t>11</t>
  </si>
  <si>
    <t>915111111</t>
  </si>
  <si>
    <t>Vodorovné dopravní značení stříkané barvou dělící čára šířky 125 mm souvislá bílá základní</t>
  </si>
  <si>
    <t>m</t>
  </si>
  <si>
    <t>1152279901</t>
  </si>
  <si>
    <t>https://podminky.urs.cz/item/CS_URS_2021_02/915111111</t>
  </si>
  <si>
    <t>12</t>
  </si>
  <si>
    <t>915611111</t>
  </si>
  <si>
    <t>Předznačení pro vodorovné značení stříkané barvou nebo prováděné z nátěrových hmot liniové dělicí čáry, vodicí proužky</t>
  </si>
  <si>
    <t>2069872061</t>
  </si>
  <si>
    <t>https://podminky.urs.cz/item/CS_URS_2021_02/915611111</t>
  </si>
  <si>
    <t>13</t>
  </si>
  <si>
    <t>91617131R</t>
  </si>
  <si>
    <t>Vymezovací obrubník z recyklovaného PVC v 158 mm</t>
  </si>
  <si>
    <t>2106097241</t>
  </si>
  <si>
    <t>P</t>
  </si>
  <si>
    <t>Poznámka k položce:_x000d_
- dodávka a montáž palstových obrubníků z recyklovaného PVC 150x160x580mm_x000d_
- bílé/červené_x000d_
- montáž na stávající živičný povrch</t>
  </si>
  <si>
    <t>14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</si>
  <si>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</si>
  <si>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</si>
  <si>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-471846195</t>
  </si>
  <si>
    <t>https://podminky.urs.cz/item/CS_URS_2021_02/966005211</t>
  </si>
  <si>
    <t>966006132R</t>
  </si>
  <si>
    <t>Odstranění dopravních nebo orientačních značek se sloupkem s uložením hmot na vzdálenost do 20 m nebo s naložením na dopravní prostředek, se zásypem jam a jeho zhutněním s betonovou patkou nebo s odstraněním hliníkové patky při osazení značky v hliníkové patce</t>
  </si>
  <si>
    <t>-2133627587</t>
  </si>
  <si>
    <t>16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</si>
  <si>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</si>
  <si>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</si>
  <si>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-767899683</t>
  </si>
  <si>
    <t>https://podminky.urs.cz/item/CS_URS_2021_02/966006211</t>
  </si>
  <si>
    <t>997</t>
  </si>
  <si>
    <t>Přesun sutě</t>
  </si>
  <si>
    <t>17</t>
  </si>
  <si>
    <t>997221571</t>
  </si>
  <si>
    <t>Vodorovná doprava vybouraných hmot bez naložení, ale se složením a s hrubým urovnáním na vzdálenost do 1 km</t>
  </si>
  <si>
    <t>t</t>
  </si>
  <si>
    <t>988658129</t>
  </si>
  <si>
    <t>https://podminky.urs.cz/item/CS_URS_2021_02/997221571</t>
  </si>
  <si>
    <t>18</t>
  </si>
  <si>
    <t>997221579</t>
  </si>
  <si>
    <t>Vodorovná doprava vybouraných hmot bez naložení, ale se složením a s hrubým urovnáním na vzdálenost Příplatek k ceně za každý další i započatý 1 km přes 1 km</t>
  </si>
  <si>
    <t>-1492490492</t>
  </si>
  <si>
    <t>https://podminky.urs.cz/item/CS_URS_2021_02/997221579</t>
  </si>
  <si>
    <t>0,614*9 'Přepočtené koeficientem množství</t>
  </si>
  <si>
    <t>19</t>
  </si>
  <si>
    <t>997221861</t>
  </si>
  <si>
    <t>Poplatek za uložení stavebního odpadu na recyklační skládce (skládkovné) z prostého betonu zatříděného do Katalogu odpadů pod kódem 17 01 01</t>
  </si>
  <si>
    <t>-128388447</t>
  </si>
  <si>
    <t>https://podminky.urs.cz/item/CS_URS_2021_02/997221861</t>
  </si>
  <si>
    <t>20</t>
  </si>
  <si>
    <t>ODPADLT</t>
  </si>
  <si>
    <t>Uložení kovového odpadu ze stavby</t>
  </si>
  <si>
    <t>1951893022</t>
  </si>
  <si>
    <t>Poznámka k položce:_x000d_
Vybourané ocelové a další kovové prvky jsou majetkem investora, položka zahrnuje složení vybouraných hmot na místo dle požadavku investora, v případě prodeje kovovového odpadu přímo zhotovitelem, bude mezi zhotovitelem a stavebníkem uzavřena smlouva o finančním vyrovnání</t>
  </si>
  <si>
    <t>998</t>
  </si>
  <si>
    <t>Přesun hmot</t>
  </si>
  <si>
    <t>998225111</t>
  </si>
  <si>
    <t>Přesun hmot pro komunikace s krytem z kameniva, monolitickým betonovým nebo živičným dopravní vzdálenost do 200 m jakékoliv délky objektu</t>
  </si>
  <si>
    <t>-757700522</t>
  </si>
  <si>
    <t>https://podminky.urs.cz/item/CS_URS_2021_02/998225111</t>
  </si>
  <si>
    <t>VRN</t>
  </si>
  <si>
    <t>Vedlejší rozpočtové náklady</t>
  </si>
  <si>
    <t>VRN1</t>
  </si>
  <si>
    <t>Průzkumné, geodetické a projektové práce</t>
  </si>
  <si>
    <t>22</t>
  </si>
  <si>
    <t>012103000</t>
  </si>
  <si>
    <t>Geodetické práce před výstavbou</t>
  </si>
  <si>
    <t>soubor</t>
  </si>
  <si>
    <t>1024</t>
  </si>
  <si>
    <t>1847382906</t>
  </si>
  <si>
    <t>https://podminky.urs.cz/item/CS_URS_2021_02/012103000</t>
  </si>
  <si>
    <t>23</t>
  </si>
  <si>
    <t>012303000</t>
  </si>
  <si>
    <t>Geodetické práce po výstavbě</t>
  </si>
  <si>
    <t>1121152035</t>
  </si>
  <si>
    <t>https://podminky.urs.cz/item/CS_URS_2021_02/012303000</t>
  </si>
  <si>
    <t>24</t>
  </si>
  <si>
    <t>013254000</t>
  </si>
  <si>
    <t>Dokumentace skutečného provedení stavby</t>
  </si>
  <si>
    <t>1352741845</t>
  </si>
  <si>
    <t>https://podminky.urs.cz/item/CS_URS_2021_02/013254000</t>
  </si>
  <si>
    <t>25</t>
  </si>
  <si>
    <t>R011514000</t>
  </si>
  <si>
    <t>Vytyčení a zajištění inženýrských sítí</t>
  </si>
  <si>
    <t>kpl</t>
  </si>
  <si>
    <t>-1686956396</t>
  </si>
  <si>
    <t>Poznámka k položce:_x000d_
zajištění vytýčení veškerých stávajících inženýrských sítí (včetně úhrady za vytýčení), odpovědnost za jejich neporušení během výstavby a zpětné předání jejich správcům, případná ochrana</t>
  </si>
  <si>
    <t>VRN3</t>
  </si>
  <si>
    <t>Zařízení staveniště</t>
  </si>
  <si>
    <t>26</t>
  </si>
  <si>
    <t>030001000</t>
  </si>
  <si>
    <t>1459166639</t>
  </si>
  <si>
    <t>https://podminky.urs.cz/item/CS_URS_2021_02/030001000</t>
  </si>
  <si>
    <t>VRN4</t>
  </si>
  <si>
    <t>Inženýrská činnost</t>
  </si>
  <si>
    <t>27</t>
  </si>
  <si>
    <t>XDIO0001</t>
  </si>
  <si>
    <t>Dočasná dopravní opatření, včetně návrhu a zpracování DIO a vyřízení povolení DIO s DOSS</t>
  </si>
  <si>
    <t>-933677946</t>
  </si>
  <si>
    <t>Poznámka k položce:_x000d_
- návrh a projednání DIO s DOSS a organizacemi_x000d_
- realizace DIO_x000d_
- odstranění DIO a uvedení do původního stavu_x000d_
- vyřízení záboru v případě prací na komunikaci města ČB vč. úhrady poplatku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</si>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</sst>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6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9" fillId="0" borderId="1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right"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3" xfId="0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left" vertical="center" wrapText="1"/>
    </xf>
    <xf numFmtId="0" fontId="20" fillId="0" borderId="23" xfId="0" applyFont="1" applyBorder="1" applyAlignment="1" applyProtection="1">
      <alignment horizontal="center" vertical="center" wrapText="1"/>
    </xf>
    <xf numFmtId="167" fontId="20" fillId="0" borderId="23" xfId="0" applyNumberFormat="1" applyFont="1" applyBorder="1" applyAlignment="1" applyProtection="1">
      <alignment vertical="center"/>
    </xf>
    <xf numFmtId="4" fontId="20" fillId="2" borderId="23" xfId="0" applyNumberFormat="1" applyFont="1" applyFill="1" applyBorder="1" applyAlignment="1" applyProtection="1">
      <alignment vertical="center"/>
      <protection locked="0"/>
    </xf>
    <xf numFmtId="4" fontId="20" fillId="0" borderId="23" xfId="0" applyNumberFormat="1" applyFont="1" applyBorder="1" applyAlignment="1" applyProtection="1">
      <alignment vertical="center"/>
    </xf>
    <xf numFmtId="0" fontId="21" fillId="2" borderId="1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6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</xf>
    <xf numFmtId="0" fontId="32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36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9" fillId="0" borderId="29" xfId="0" applyFont="1" applyBorder="1" applyAlignment="1">
      <alignment horizontal="left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40" fillId="0" borderId="1" xfId="0" applyFont="1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129951121" TargetMode="External" /><Relationship Id="rId2" Type="http://schemas.openxmlformats.org/officeDocument/2006/relationships/hyperlink" Target="https://podminky.urs.cz/item/CS_URS_2021_02/572241122" TargetMode="External" /><Relationship Id="rId3" Type="http://schemas.openxmlformats.org/officeDocument/2006/relationships/hyperlink" Target="https://podminky.urs.cz/item/CS_URS_2021_02/914111111" TargetMode="External" /><Relationship Id="rId4" Type="http://schemas.openxmlformats.org/officeDocument/2006/relationships/hyperlink" Target="https://podminky.urs.cz/item/CS_URS_2021_02/914511112" TargetMode="External" /><Relationship Id="rId5" Type="http://schemas.openxmlformats.org/officeDocument/2006/relationships/hyperlink" Target="https://podminky.urs.cz/item/CS_URS_2021_02/915111111" TargetMode="External" /><Relationship Id="rId6" Type="http://schemas.openxmlformats.org/officeDocument/2006/relationships/hyperlink" Target="https://podminky.urs.cz/item/CS_URS_2021_02/915611111" TargetMode="External" /><Relationship Id="rId7" Type="http://schemas.openxmlformats.org/officeDocument/2006/relationships/hyperlink" Target="https://podminky.urs.cz/item/CS_URS_2021_02/966005211" TargetMode="External" /><Relationship Id="rId8" Type="http://schemas.openxmlformats.org/officeDocument/2006/relationships/hyperlink" Target="https://podminky.urs.cz/item/CS_URS_2021_02/966006211" TargetMode="External" /><Relationship Id="rId9" Type="http://schemas.openxmlformats.org/officeDocument/2006/relationships/hyperlink" Target="https://podminky.urs.cz/item/CS_URS_2021_02/997221571" TargetMode="External" /><Relationship Id="rId10" Type="http://schemas.openxmlformats.org/officeDocument/2006/relationships/hyperlink" Target="https://podminky.urs.cz/item/CS_URS_2021_02/997221579" TargetMode="External" /><Relationship Id="rId11" Type="http://schemas.openxmlformats.org/officeDocument/2006/relationships/hyperlink" Target="https://podminky.urs.cz/item/CS_URS_2021_02/997221861" TargetMode="External" /><Relationship Id="rId12" Type="http://schemas.openxmlformats.org/officeDocument/2006/relationships/hyperlink" Target="https://podminky.urs.cz/item/CS_URS_2021_02/998225111" TargetMode="External" /><Relationship Id="rId13" Type="http://schemas.openxmlformats.org/officeDocument/2006/relationships/hyperlink" Target="https://podminky.urs.cz/item/CS_URS_2021_02/012103000" TargetMode="External" /><Relationship Id="rId14" Type="http://schemas.openxmlformats.org/officeDocument/2006/relationships/hyperlink" Target="https://podminky.urs.cz/item/CS_URS_2021_02/012303000" TargetMode="External" /><Relationship Id="rId15" Type="http://schemas.openxmlformats.org/officeDocument/2006/relationships/hyperlink" Target="https://podminky.urs.cz/item/CS_URS_2021_02/013254000" TargetMode="External" /><Relationship Id="rId16" Type="http://schemas.openxmlformats.org/officeDocument/2006/relationships/hyperlink" Target="https://podminky.urs.cz/item/CS_URS_2021_02/030001000" TargetMode="External" /><Relationship Id="rId17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30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32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32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32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34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36</v>
      </c>
      <c r="AO17" s="21"/>
      <c r="AP17" s="21"/>
      <c r="AQ17" s="21"/>
      <c r="AR17" s="19"/>
      <c r="BE17" s="30"/>
      <c r="BS17" s="16" t="s">
        <v>37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47.25" customHeight="1">
      <c r="B23" s="20"/>
      <c r="C23" s="21"/>
      <c r="D23" s="21"/>
      <c r="E23" s="35" t="s">
        <v>40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45</v>
      </c>
      <c r="E29" s="46"/>
      <c r="F29" s="31" t="s">
        <v>46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47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48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49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="2" customFormat="1" ht="25.92" customHeight="1">
      <c r="A35" s="37"/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6.96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="2" customFormat="1" ht="6.96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="2" customFormat="1" ht="24.96" customHeight="1">
      <c r="A42" s="37"/>
      <c r="B42" s="38"/>
      <c r="C42" s="22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="2" customFormat="1" ht="6.96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2021_12_01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="5" customFormat="1" ht="36.96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Úprava vjezdu na parkoviště ministerstva zemědělství, České Budějovice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="2" customFormat="1" ht="6.96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 "","",AN8)</f>
        <v>3. 12. 2021</v>
      </c>
      <c r="AN47" s="71"/>
      <c r="AO47" s="39"/>
      <c r="AP47" s="39"/>
      <c r="AQ47" s="39"/>
      <c r="AR47" s="43"/>
      <c r="BE47" s="37"/>
    </row>
    <row r="48" s="2" customFormat="1" ht="6.96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 xml:space="preserve">Ministerstvo zemědělství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33</v>
      </c>
      <c r="AJ49" s="39"/>
      <c r="AK49" s="39"/>
      <c r="AL49" s="39"/>
      <c r="AM49" s="72" t="str">
        <f>IF(E17="","",E17)</f>
        <v>Akiprojekt s.r.o.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="2" customFormat="1" ht="15.15" customHeight="1">
      <c r="A50" s="37"/>
      <c r="B50" s="38"/>
      <c r="C50" s="31" t="s">
        <v>31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38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="2" customFormat="1" ht="29.28" customHeight="1">
      <c r="A52" s="37"/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  <c r="BE52" s="37"/>
    </row>
    <row r="53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="6" customFormat="1" ht="32.4" customHeight="1">
      <c r="A54" s="6"/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74</v>
      </c>
      <c r="BT54" s="108" t="s">
        <v>75</v>
      </c>
      <c r="BV54" s="108" t="s">
        <v>76</v>
      </c>
      <c r="BW54" s="108" t="s">
        <v>5</v>
      </c>
      <c r="BX54" s="108" t="s">
        <v>77</v>
      </c>
      <c r="CL54" s="108" t="s">
        <v>19</v>
      </c>
    </row>
    <row r="55" s="7" customFormat="1" ht="24.75" customHeight="1">
      <c r="A55" s="109" t="s">
        <v>78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'2021_12_01 - Úprava vjezd...'!J28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79</v>
      </c>
      <c r="AR55" s="116"/>
      <c r="AS55" s="117">
        <v>0</v>
      </c>
      <c r="AT55" s="118">
        <f>ROUND(SUM(AV55:AW55),2)</f>
        <v>0</v>
      </c>
      <c r="AU55" s="119">
        <f>'2021_12_01 - Úprava vjezd...'!P83</f>
        <v>0</v>
      </c>
      <c r="AV55" s="118">
        <f>'2021_12_01 - Úprava vjezd...'!J31</f>
        <v>0</v>
      </c>
      <c r="AW55" s="118">
        <f>'2021_12_01 - Úprava vjezd...'!J32</f>
        <v>0</v>
      </c>
      <c r="AX55" s="118">
        <f>'2021_12_01 - Úprava vjezd...'!J33</f>
        <v>0</v>
      </c>
      <c r="AY55" s="118">
        <f>'2021_12_01 - Úprava vjezd...'!J34</f>
        <v>0</v>
      </c>
      <c r="AZ55" s="118">
        <f>'2021_12_01 - Úprava vjezd...'!F31</f>
        <v>0</v>
      </c>
      <c r="BA55" s="118">
        <f>'2021_12_01 - Úprava vjezd...'!F32</f>
        <v>0</v>
      </c>
      <c r="BB55" s="118">
        <f>'2021_12_01 - Úprava vjezd...'!F33</f>
        <v>0</v>
      </c>
      <c r="BC55" s="118">
        <f>'2021_12_01 - Úprava vjezd...'!F34</f>
        <v>0</v>
      </c>
      <c r="BD55" s="120">
        <f>'2021_12_01 - Úprava vjezd...'!F35</f>
        <v>0</v>
      </c>
      <c r="BE55" s="7"/>
      <c r="BT55" s="121" t="s">
        <v>80</v>
      </c>
      <c r="BU55" s="121" t="s">
        <v>81</v>
      </c>
      <c r="BV55" s="121" t="s">
        <v>76</v>
      </c>
      <c r="BW55" s="121" t="s">
        <v>5</v>
      </c>
      <c r="BX55" s="121" t="s">
        <v>77</v>
      </c>
      <c r="CL55" s="121" t="s">
        <v>19</v>
      </c>
    </row>
    <row r="56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="2" customFormat="1" ht="6.96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sheet="1" formatColumns="0" formatRows="0" objects="1" scenarios="1" spinCount="100000" saltValue="qwdkQ50xLaWhecvLCdXnbcZ/9RYFrsv21WQ6uabMCIt5fmCwnsFP2Tk4OgVfzHRDwgHioGHnNnD1sUnExKHpxQ==" hashValue="5mWIgK/hRHiwht1trE/XRr8V86nf70LcS+xTrKY3mSrla17I/8UXD+/II6Tgg0Uifl7JgOJNOKih2UVCDLVUbA==" algorithmName="SHA-512" password="D8BF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_12_01 - Úprava vjezd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="1" customFormat="1" ht="6.96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82</v>
      </c>
    </row>
    <row r="4" s="1" customFormat="1" ht="24.96" customHeight="1">
      <c r="B4" s="19"/>
      <c r="D4" s="124" t="s">
        <v>83</v>
      </c>
      <c r="L4" s="19"/>
      <c r="M4" s="125" t="s">
        <v>10</v>
      </c>
      <c r="AT4" s="16" t="s">
        <v>4</v>
      </c>
    </row>
    <row r="5" s="1" customFormat="1" ht="6.96" customHeight="1">
      <c r="B5" s="19"/>
      <c r="L5" s="19"/>
    </row>
    <row r="6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="2" customFormat="1" ht="16.5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="2" customFormat="1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3. 12. 2021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">
        <v>27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8" customHeight="1">
      <c r="A13" s="37"/>
      <c r="B13" s="43"/>
      <c r="C13" s="37"/>
      <c r="D13" s="37"/>
      <c r="E13" s="129" t="s">
        <v>28</v>
      </c>
      <c r="F13" s="37"/>
      <c r="G13" s="37"/>
      <c r="H13" s="37"/>
      <c r="I13" s="126" t="s">
        <v>29</v>
      </c>
      <c r="J13" s="129" t="s">
        <v>30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6.96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2" customHeight="1">
      <c r="A15" s="37"/>
      <c r="B15" s="43"/>
      <c r="C15" s="37"/>
      <c r="D15" s="126" t="s">
        <v>31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29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6.96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2" customHeight="1">
      <c r="A18" s="37"/>
      <c r="B18" s="43"/>
      <c r="C18" s="37"/>
      <c r="D18" s="126" t="s">
        <v>33</v>
      </c>
      <c r="E18" s="37"/>
      <c r="F18" s="37"/>
      <c r="G18" s="37"/>
      <c r="H18" s="37"/>
      <c r="I18" s="126" t="s">
        <v>26</v>
      </c>
      <c r="J18" s="129" t="s">
        <v>34</v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18" customHeight="1">
      <c r="A19" s="37"/>
      <c r="B19" s="43"/>
      <c r="C19" s="37"/>
      <c r="D19" s="37"/>
      <c r="E19" s="129" t="s">
        <v>35</v>
      </c>
      <c r="F19" s="37"/>
      <c r="G19" s="37"/>
      <c r="H19" s="37"/>
      <c r="I19" s="126" t="s">
        <v>29</v>
      </c>
      <c r="J19" s="129" t="s">
        <v>36</v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6.96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2" customHeight="1">
      <c r="A21" s="37"/>
      <c r="B21" s="43"/>
      <c r="C21" s="37"/>
      <c r="D21" s="126" t="s">
        <v>38</v>
      </c>
      <c r="E21" s="37"/>
      <c r="F21" s="37"/>
      <c r="G21" s="37"/>
      <c r="H21" s="37"/>
      <c r="I21" s="126" t="s">
        <v>26</v>
      </c>
      <c r="J21" s="129" t="str">
        <f>IF('Rekapitulace stavby'!AN19="","",'Rekapitulace stavby'!AN19)</f>
        <v/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18" customHeight="1">
      <c r="A22" s="37"/>
      <c r="B22" s="43"/>
      <c r="C22" s="37"/>
      <c r="D22" s="37"/>
      <c r="E22" s="129" t="str">
        <f>IF('Rekapitulace stavby'!E20="","",'Rekapitulace stavby'!E20)</f>
        <v xml:space="preserve"> </v>
      </c>
      <c r="F22" s="37"/>
      <c r="G22" s="37"/>
      <c r="H22" s="37"/>
      <c r="I22" s="126" t="s">
        <v>29</v>
      </c>
      <c r="J22" s="129" t="str">
        <f>IF('Rekapitulace stavby'!AN20="","",'Rekapitulace stavby'!AN20)</f>
        <v/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6.96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2" customHeight="1">
      <c r="A24" s="37"/>
      <c r="B24" s="43"/>
      <c r="C24" s="37"/>
      <c r="D24" s="126" t="s">
        <v>39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8" customFormat="1" ht="47.25" customHeight="1">
      <c r="A25" s="131"/>
      <c r="B25" s="132"/>
      <c r="C25" s="131"/>
      <c r="D25" s="131"/>
      <c r="E25" s="133" t="s">
        <v>40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="2" customFormat="1" ht="6.96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2" customFormat="1" ht="6.96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="2" customFormat="1" ht="25.44" customHeight="1">
      <c r="A28" s="37"/>
      <c r="B28" s="43"/>
      <c r="C28" s="37"/>
      <c r="D28" s="136" t="s">
        <v>41</v>
      </c>
      <c r="E28" s="37"/>
      <c r="F28" s="37"/>
      <c r="G28" s="37"/>
      <c r="H28" s="37"/>
      <c r="I28" s="37"/>
      <c r="J28" s="137">
        <f>ROUND(J83, 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14.4" customHeight="1">
      <c r="A30" s="37"/>
      <c r="B30" s="43"/>
      <c r="C30" s="37"/>
      <c r="D30" s="37"/>
      <c r="E30" s="37"/>
      <c r="F30" s="138" t="s">
        <v>43</v>
      </c>
      <c r="G30" s="37"/>
      <c r="H30" s="37"/>
      <c r="I30" s="138" t="s">
        <v>42</v>
      </c>
      <c r="J30" s="138" t="s">
        <v>44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14.4" customHeight="1">
      <c r="A31" s="37"/>
      <c r="B31" s="43"/>
      <c r="C31" s="37"/>
      <c r="D31" s="139" t="s">
        <v>45</v>
      </c>
      <c r="E31" s="126" t="s">
        <v>46</v>
      </c>
      <c r="F31" s="140">
        <f>ROUND((SUM(BE83:BE147)),  2)</f>
        <v>0</v>
      </c>
      <c r="G31" s="37"/>
      <c r="H31" s="37"/>
      <c r="I31" s="141">
        <v>0.20999999999999999</v>
      </c>
      <c r="J31" s="140">
        <f>ROUND(((SUM(BE83:BE147))*I31),  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126" t="s">
        <v>47</v>
      </c>
      <c r="F32" s="140">
        <f>ROUND((SUM(BF83:BF147)),  2)</f>
        <v>0</v>
      </c>
      <c r="G32" s="37"/>
      <c r="H32" s="37"/>
      <c r="I32" s="141">
        <v>0.14999999999999999</v>
      </c>
      <c r="J32" s="140">
        <f>ROUND(((SUM(BF83:BF147))*I32),  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43"/>
      <c r="C33" s="37"/>
      <c r="D33" s="37"/>
      <c r="E33" s="126" t="s">
        <v>48</v>
      </c>
      <c r="F33" s="140">
        <f>ROUND((SUM(BG83:BG147)),  2)</f>
        <v>0</v>
      </c>
      <c r="G33" s="37"/>
      <c r="H33" s="37"/>
      <c r="I33" s="141">
        <v>0.20999999999999999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43"/>
      <c r="C34" s="37"/>
      <c r="D34" s="37"/>
      <c r="E34" s="126" t="s">
        <v>49</v>
      </c>
      <c r="F34" s="140">
        <f>ROUND((SUM(BH83:BH147)),  2)</f>
        <v>0</v>
      </c>
      <c r="G34" s="37"/>
      <c r="H34" s="37"/>
      <c r="I34" s="141">
        <v>0.14999999999999999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26" t="s">
        <v>50</v>
      </c>
      <c r="F35" s="140">
        <f>ROUND((SUM(BI83:BI147)),  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="2" customFormat="1" ht="6.96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="2" customFormat="1" ht="25.44" customHeight="1">
      <c r="A37" s="37"/>
      <c r="B37" s="43"/>
      <c r="C37" s="142"/>
      <c r="D37" s="143" t="s">
        <v>51</v>
      </c>
      <c r="E37" s="144"/>
      <c r="F37" s="144"/>
      <c r="G37" s="145" t="s">
        <v>52</v>
      </c>
      <c r="H37" s="146" t="s">
        <v>53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="2" customFormat="1" ht="6.96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="2" customFormat="1" ht="24.96" customHeight="1">
      <c r="A43" s="37"/>
      <c r="B43" s="38"/>
      <c r="C43" s="22" t="s">
        <v>84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="2" customFormat="1" ht="6.96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="2" customFormat="1" ht="16.5" customHeight="1">
      <c r="A46" s="37"/>
      <c r="B46" s="38"/>
      <c r="C46" s="39"/>
      <c r="D46" s="39"/>
      <c r="E46" s="68" t="str">
        <f>E7</f>
        <v>Úprava vjezdu na parkoviště ministerstva zemědělství, České Budějovice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="2" customFormat="1" ht="6.96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="2" customFormat="1" ht="12" customHeight="1">
      <c r="A48" s="37"/>
      <c r="B48" s="38"/>
      <c r="C48" s="31" t="s">
        <v>21</v>
      </c>
      <c r="D48" s="39"/>
      <c r="E48" s="39"/>
      <c r="F48" s="26" t="str">
        <f>F10</f>
        <v xml:space="preserve"> </v>
      </c>
      <c r="G48" s="39"/>
      <c r="H48" s="39"/>
      <c r="I48" s="31" t="s">
        <v>23</v>
      </c>
      <c r="J48" s="71" t="str">
        <f>IF(J10="","",J10)</f>
        <v>3. 12. 2021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="2" customFormat="1" ht="6.96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="2" customFormat="1" ht="15.15" customHeight="1">
      <c r="A50" s="37"/>
      <c r="B50" s="38"/>
      <c r="C50" s="31" t="s">
        <v>25</v>
      </c>
      <c r="D50" s="39"/>
      <c r="E50" s="39"/>
      <c r="F50" s="26" t="str">
        <f>E13</f>
        <v xml:space="preserve">Ministerstvo zemědělství </v>
      </c>
      <c r="G50" s="39"/>
      <c r="H50" s="39"/>
      <c r="I50" s="31" t="s">
        <v>33</v>
      </c>
      <c r="J50" s="35" t="str">
        <f>E19</f>
        <v>Akiprojekt s.r.o.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="2" customFormat="1" ht="15.15" customHeight="1">
      <c r="A51" s="37"/>
      <c r="B51" s="38"/>
      <c r="C51" s="31" t="s">
        <v>31</v>
      </c>
      <c r="D51" s="39"/>
      <c r="E51" s="39"/>
      <c r="F51" s="26" t="str">
        <f>IF(E16="","",E16)</f>
        <v>Vyplň údaj</v>
      </c>
      <c r="G51" s="39"/>
      <c r="H51" s="39"/>
      <c r="I51" s="31" t="s">
        <v>38</v>
      </c>
      <c r="J51" s="35" t="str">
        <f>E22</f>
        <v xml:space="preserve"> 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="2" customFormat="1" ht="10.32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="2" customFormat="1" ht="29.28" customHeight="1">
      <c r="A53" s="37"/>
      <c r="B53" s="38"/>
      <c r="C53" s="153" t="s">
        <v>85</v>
      </c>
      <c r="D53" s="154"/>
      <c r="E53" s="154"/>
      <c r="F53" s="154"/>
      <c r="G53" s="154"/>
      <c r="H53" s="154"/>
      <c r="I53" s="154"/>
      <c r="J53" s="155" t="s">
        <v>86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="2" customFormat="1" ht="10.32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="2" customFormat="1" ht="22.8" customHeight="1">
      <c r="A55" s="37"/>
      <c r="B55" s="38"/>
      <c r="C55" s="156" t="s">
        <v>73</v>
      </c>
      <c r="D55" s="39"/>
      <c r="E55" s="39"/>
      <c r="F55" s="39"/>
      <c r="G55" s="39"/>
      <c r="H55" s="39"/>
      <c r="I55" s="39"/>
      <c r="J55" s="101">
        <f>J83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87</v>
      </c>
    </row>
    <row r="56" s="9" customFormat="1" ht="24.96" customHeight="1">
      <c r="A56" s="9"/>
      <c r="B56" s="157"/>
      <c r="C56" s="158"/>
      <c r="D56" s="159" t="s">
        <v>88</v>
      </c>
      <c r="E56" s="160"/>
      <c r="F56" s="160"/>
      <c r="G56" s="160"/>
      <c r="H56" s="160"/>
      <c r="I56" s="160"/>
      <c r="J56" s="161">
        <f>J84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63"/>
      <c r="C57" s="164"/>
      <c r="D57" s="165" t="s">
        <v>89</v>
      </c>
      <c r="E57" s="166"/>
      <c r="F57" s="166"/>
      <c r="G57" s="166"/>
      <c r="H57" s="166"/>
      <c r="I57" s="166"/>
      <c r="J57" s="167">
        <f>J85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10" customFormat="1" ht="19.92" customHeight="1">
      <c r="A58" s="10"/>
      <c r="B58" s="163"/>
      <c r="C58" s="164"/>
      <c r="D58" s="165" t="s">
        <v>90</v>
      </c>
      <c r="E58" s="166"/>
      <c r="F58" s="166"/>
      <c r="G58" s="166"/>
      <c r="H58" s="166"/>
      <c r="I58" s="166"/>
      <c r="J58" s="167">
        <f>J89</f>
        <v>0</v>
      </c>
      <c r="K58" s="164"/>
      <c r="L58" s="168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="10" customFormat="1" ht="19.92" customHeight="1">
      <c r="A59" s="10"/>
      <c r="B59" s="163"/>
      <c r="C59" s="164"/>
      <c r="D59" s="165" t="s">
        <v>91</v>
      </c>
      <c r="E59" s="166"/>
      <c r="F59" s="166"/>
      <c r="G59" s="166"/>
      <c r="H59" s="166"/>
      <c r="I59" s="166"/>
      <c r="J59" s="167">
        <f>J93</f>
        <v>0</v>
      </c>
      <c r="K59" s="164"/>
      <c r="L59" s="168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="10" customFormat="1" ht="19.92" customHeight="1">
      <c r="A60" s="10"/>
      <c r="B60" s="163"/>
      <c r="C60" s="164"/>
      <c r="D60" s="165" t="s">
        <v>92</v>
      </c>
      <c r="E60" s="166"/>
      <c r="F60" s="166"/>
      <c r="G60" s="166"/>
      <c r="H60" s="166"/>
      <c r="I60" s="166"/>
      <c r="J60" s="167">
        <f>J119</f>
        <v>0</v>
      </c>
      <c r="K60" s="164"/>
      <c r="L60" s="168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="10" customFormat="1" ht="19.92" customHeight="1">
      <c r="A61" s="10"/>
      <c r="B61" s="163"/>
      <c r="C61" s="164"/>
      <c r="D61" s="165" t="s">
        <v>93</v>
      </c>
      <c r="E61" s="166"/>
      <c r="F61" s="166"/>
      <c r="G61" s="166"/>
      <c r="H61" s="166"/>
      <c r="I61" s="166"/>
      <c r="J61" s="167">
        <f>J129</f>
        <v>0</v>
      </c>
      <c r="K61" s="164"/>
      <c r="L61" s="16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57"/>
      <c r="C62" s="158"/>
      <c r="D62" s="159" t="s">
        <v>94</v>
      </c>
      <c r="E62" s="160"/>
      <c r="F62" s="160"/>
      <c r="G62" s="160"/>
      <c r="H62" s="160"/>
      <c r="I62" s="160"/>
      <c r="J62" s="161">
        <f>J132</f>
        <v>0</v>
      </c>
      <c r="K62" s="158"/>
      <c r="L62" s="16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63"/>
      <c r="C63" s="164"/>
      <c r="D63" s="165" t="s">
        <v>95</v>
      </c>
      <c r="E63" s="166"/>
      <c r="F63" s="166"/>
      <c r="G63" s="166"/>
      <c r="H63" s="166"/>
      <c r="I63" s="166"/>
      <c r="J63" s="167">
        <f>J133</f>
        <v>0</v>
      </c>
      <c r="K63" s="164"/>
      <c r="L63" s="16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63"/>
      <c r="C64" s="164"/>
      <c r="D64" s="165" t="s">
        <v>96</v>
      </c>
      <c r="E64" s="166"/>
      <c r="F64" s="166"/>
      <c r="G64" s="166"/>
      <c r="H64" s="166"/>
      <c r="I64" s="166"/>
      <c r="J64" s="167">
        <f>J142</f>
        <v>0</v>
      </c>
      <c r="K64" s="164"/>
      <c r="L64" s="16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63"/>
      <c r="C65" s="164"/>
      <c r="D65" s="165" t="s">
        <v>97</v>
      </c>
      <c r="E65" s="166"/>
      <c r="F65" s="166"/>
      <c r="G65" s="166"/>
      <c r="H65" s="166"/>
      <c r="I65" s="166"/>
      <c r="J65" s="167">
        <f>J145</f>
        <v>0</v>
      </c>
      <c r="K65" s="164"/>
      <c r="L65" s="16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="2" customFormat="1" ht="6.96" customHeight="1">
      <c r="A67" s="37"/>
      <c r="B67" s="58"/>
      <c r="C67" s="59"/>
      <c r="D67" s="59"/>
      <c r="E67" s="59"/>
      <c r="F67" s="59"/>
      <c r="G67" s="59"/>
      <c r="H67" s="59"/>
      <c r="I67" s="59"/>
      <c r="J67" s="59"/>
      <c r="K67" s="5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="2" customFormat="1" ht="6.96" customHeight="1">
      <c r="A71" s="37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="2" customFormat="1" ht="24.96" customHeight="1">
      <c r="A72" s="37"/>
      <c r="B72" s="38"/>
      <c r="C72" s="22" t="s">
        <v>98</v>
      </c>
      <c r="D72" s="39"/>
      <c r="E72" s="39"/>
      <c r="F72" s="39"/>
      <c r="G72" s="39"/>
      <c r="H72" s="39"/>
      <c r="I72" s="39"/>
      <c r="J72" s="39"/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="2" customFormat="1" ht="6.96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="2" customFormat="1" ht="12" customHeight="1">
      <c r="A74" s="37"/>
      <c r="B74" s="38"/>
      <c r="C74" s="31" t="s">
        <v>16</v>
      </c>
      <c r="D74" s="39"/>
      <c r="E74" s="39"/>
      <c r="F74" s="39"/>
      <c r="G74" s="39"/>
      <c r="H74" s="39"/>
      <c r="I74" s="39"/>
      <c r="J74" s="39"/>
      <c r="K74" s="39"/>
      <c r="L74" s="12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="2" customFormat="1" ht="16.5" customHeight="1">
      <c r="A75" s="37"/>
      <c r="B75" s="38"/>
      <c r="C75" s="39"/>
      <c r="D75" s="39"/>
      <c r="E75" s="68" t="str">
        <f>E7</f>
        <v>Úprava vjezdu na parkoviště ministerstva zemědělství, České Budějovice</v>
      </c>
      <c r="F75" s="39"/>
      <c r="G75" s="39"/>
      <c r="H75" s="39"/>
      <c r="I75" s="39"/>
      <c r="J75" s="39"/>
      <c r="K75" s="39"/>
      <c r="L75" s="12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="2" customFormat="1" ht="6.96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2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2" customHeight="1">
      <c r="A77" s="37"/>
      <c r="B77" s="38"/>
      <c r="C77" s="31" t="s">
        <v>21</v>
      </c>
      <c r="D77" s="39"/>
      <c r="E77" s="39"/>
      <c r="F77" s="26" t="str">
        <f>F10</f>
        <v xml:space="preserve"> </v>
      </c>
      <c r="G77" s="39"/>
      <c r="H77" s="39"/>
      <c r="I77" s="31" t="s">
        <v>23</v>
      </c>
      <c r="J77" s="71" t="str">
        <f>IF(J10="","",J10)</f>
        <v>3. 12. 2021</v>
      </c>
      <c r="K77" s="39"/>
      <c r="L77" s="12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="2" customFormat="1" ht="6.96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2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="2" customFormat="1" ht="15.15" customHeight="1">
      <c r="A79" s="37"/>
      <c r="B79" s="38"/>
      <c r="C79" s="31" t="s">
        <v>25</v>
      </c>
      <c r="D79" s="39"/>
      <c r="E79" s="39"/>
      <c r="F79" s="26" t="str">
        <f>E13</f>
        <v xml:space="preserve">Ministerstvo zemědělství </v>
      </c>
      <c r="G79" s="39"/>
      <c r="H79" s="39"/>
      <c r="I79" s="31" t="s">
        <v>33</v>
      </c>
      <c r="J79" s="35" t="str">
        <f>E19</f>
        <v>Akiprojekt s.r.o.</v>
      </c>
      <c r="K79" s="39"/>
      <c r="L79" s="12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="2" customFormat="1" ht="15.15" customHeight="1">
      <c r="A80" s="37"/>
      <c r="B80" s="38"/>
      <c r="C80" s="31" t="s">
        <v>31</v>
      </c>
      <c r="D80" s="39"/>
      <c r="E80" s="39"/>
      <c r="F80" s="26" t="str">
        <f>IF(E16="","",E16)</f>
        <v>Vyplň údaj</v>
      </c>
      <c r="G80" s="39"/>
      <c r="H80" s="39"/>
      <c r="I80" s="31" t="s">
        <v>38</v>
      </c>
      <c r="J80" s="35" t="str">
        <f>E22</f>
        <v xml:space="preserve"> </v>
      </c>
      <c r="K80" s="39"/>
      <c r="L80" s="12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="2" customFormat="1" ht="10.32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2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11" customFormat="1" ht="29.28" customHeight="1">
      <c r="A82" s="169"/>
      <c r="B82" s="170"/>
      <c r="C82" s="171" t="s">
        <v>99</v>
      </c>
      <c r="D82" s="172" t="s">
        <v>60</v>
      </c>
      <c r="E82" s="172" t="s">
        <v>56</v>
      </c>
      <c r="F82" s="172" t="s">
        <v>57</v>
      </c>
      <c r="G82" s="172" t="s">
        <v>100</v>
      </c>
      <c r="H82" s="172" t="s">
        <v>101</v>
      </c>
      <c r="I82" s="172" t="s">
        <v>102</v>
      </c>
      <c r="J82" s="172" t="s">
        <v>86</v>
      </c>
      <c r="K82" s="173" t="s">
        <v>103</v>
      </c>
      <c r="L82" s="174"/>
      <c r="M82" s="91" t="s">
        <v>19</v>
      </c>
      <c r="N82" s="92" t="s">
        <v>45</v>
      </c>
      <c r="O82" s="92" t="s">
        <v>104</v>
      </c>
      <c r="P82" s="92" t="s">
        <v>105</v>
      </c>
      <c r="Q82" s="92" t="s">
        <v>106</v>
      </c>
      <c r="R82" s="92" t="s">
        <v>107</v>
      </c>
      <c r="S82" s="92" t="s">
        <v>108</v>
      </c>
      <c r="T82" s="93" t="s">
        <v>109</v>
      </c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</row>
    <row r="83" s="2" customFormat="1" ht="22.8" customHeight="1">
      <c r="A83" s="37"/>
      <c r="B83" s="38"/>
      <c r="C83" s="98" t="s">
        <v>110</v>
      </c>
      <c r="D83" s="39"/>
      <c r="E83" s="39"/>
      <c r="F83" s="39"/>
      <c r="G83" s="39"/>
      <c r="H83" s="39"/>
      <c r="I83" s="39"/>
      <c r="J83" s="175">
        <f>BK83</f>
        <v>0</v>
      </c>
      <c r="K83" s="39"/>
      <c r="L83" s="43"/>
      <c r="M83" s="94"/>
      <c r="N83" s="176"/>
      <c r="O83" s="95"/>
      <c r="P83" s="177">
        <f>P84+P132</f>
        <v>0</v>
      </c>
      <c r="Q83" s="95"/>
      <c r="R83" s="177">
        <f>R84+R132</f>
        <v>10.533199499999999</v>
      </c>
      <c r="S83" s="95"/>
      <c r="T83" s="178">
        <f>T84+T132</f>
        <v>0.61439999999999995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74</v>
      </c>
      <c r="AU83" s="16" t="s">
        <v>87</v>
      </c>
      <c r="BK83" s="179">
        <f>BK84+BK132</f>
        <v>0</v>
      </c>
    </row>
    <row r="84" s="12" customFormat="1" ht="25.92" customHeight="1">
      <c r="A84" s="12"/>
      <c r="B84" s="180"/>
      <c r="C84" s="181"/>
      <c r="D84" s="182" t="s">
        <v>74</v>
      </c>
      <c r="E84" s="183" t="s">
        <v>111</v>
      </c>
      <c r="F84" s="183" t="s">
        <v>112</v>
      </c>
      <c r="G84" s="181"/>
      <c r="H84" s="181"/>
      <c r="I84" s="184"/>
      <c r="J84" s="185">
        <f>BK84</f>
        <v>0</v>
      </c>
      <c r="K84" s="181"/>
      <c r="L84" s="186"/>
      <c r="M84" s="187"/>
      <c r="N84" s="188"/>
      <c r="O84" s="188"/>
      <c r="P84" s="189">
        <f>P85+P89+P93+P119+P129</f>
        <v>0</v>
      </c>
      <c r="Q84" s="188"/>
      <c r="R84" s="189">
        <f>R85+R89+R93+R119+R129</f>
        <v>10.533199499999999</v>
      </c>
      <c r="S84" s="188"/>
      <c r="T84" s="190">
        <f>T85+T89+T93+T119+T129</f>
        <v>0.61439999999999995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1" t="s">
        <v>80</v>
      </c>
      <c r="AT84" s="192" t="s">
        <v>74</v>
      </c>
      <c r="AU84" s="192" t="s">
        <v>75</v>
      </c>
      <c r="AY84" s="191" t="s">
        <v>113</v>
      </c>
      <c r="BK84" s="193">
        <f>BK85+BK89+BK93+BK119+BK129</f>
        <v>0</v>
      </c>
    </row>
    <row r="85" s="12" customFormat="1" ht="22.8" customHeight="1">
      <c r="A85" s="12"/>
      <c r="B85" s="180"/>
      <c r="C85" s="181"/>
      <c r="D85" s="182" t="s">
        <v>74</v>
      </c>
      <c r="E85" s="194" t="s">
        <v>80</v>
      </c>
      <c r="F85" s="194" t="s">
        <v>114</v>
      </c>
      <c r="G85" s="181"/>
      <c r="H85" s="181"/>
      <c r="I85" s="184"/>
      <c r="J85" s="195">
        <f>BK85</f>
        <v>0</v>
      </c>
      <c r="K85" s="181"/>
      <c r="L85" s="186"/>
      <c r="M85" s="187"/>
      <c r="N85" s="188"/>
      <c r="O85" s="188"/>
      <c r="P85" s="189">
        <f>SUM(P86:P88)</f>
        <v>0</v>
      </c>
      <c r="Q85" s="188"/>
      <c r="R85" s="189">
        <f>SUM(R86:R88)</f>
        <v>0</v>
      </c>
      <c r="S85" s="188"/>
      <c r="T85" s="190">
        <f>SUM(T86:T88)</f>
        <v>0.61439999999999995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1" t="s">
        <v>80</v>
      </c>
      <c r="AT85" s="192" t="s">
        <v>74</v>
      </c>
      <c r="AU85" s="192" t="s">
        <v>80</v>
      </c>
      <c r="AY85" s="191" t="s">
        <v>113</v>
      </c>
      <c r="BK85" s="193">
        <f>SUM(BK86:BK88)</f>
        <v>0</v>
      </c>
    </row>
    <row r="86" s="2" customFormat="1" ht="33" customHeight="1">
      <c r="A86" s="37"/>
      <c r="B86" s="38"/>
      <c r="C86" s="196" t="s">
        <v>80</v>
      </c>
      <c r="D86" s="196" t="s">
        <v>115</v>
      </c>
      <c r="E86" s="197" t="s">
        <v>116</v>
      </c>
      <c r="F86" s="198" t="s">
        <v>117</v>
      </c>
      <c r="G86" s="199" t="s">
        <v>118</v>
      </c>
      <c r="H86" s="200">
        <v>0.25600000000000001</v>
      </c>
      <c r="I86" s="201"/>
      <c r="J86" s="202">
        <f>ROUND(I86*H86,2)</f>
        <v>0</v>
      </c>
      <c r="K86" s="198" t="s">
        <v>119</v>
      </c>
      <c r="L86" s="43"/>
      <c r="M86" s="203" t="s">
        <v>19</v>
      </c>
      <c r="N86" s="204" t="s">
        <v>46</v>
      </c>
      <c r="O86" s="83"/>
      <c r="P86" s="205">
        <f>O86*H86</f>
        <v>0</v>
      </c>
      <c r="Q86" s="205">
        <v>0</v>
      </c>
      <c r="R86" s="205">
        <f>Q86*H86</f>
        <v>0</v>
      </c>
      <c r="S86" s="205">
        <v>2.3999999999999999</v>
      </c>
      <c r="T86" s="206">
        <f>S86*H86</f>
        <v>0.61439999999999995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7" t="s">
        <v>120</v>
      </c>
      <c r="AT86" s="207" t="s">
        <v>115</v>
      </c>
      <c r="AU86" s="207" t="s">
        <v>82</v>
      </c>
      <c r="AY86" s="16" t="s">
        <v>113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80</v>
      </c>
      <c r="BK86" s="208">
        <f>ROUND(I86*H86,2)</f>
        <v>0</v>
      </c>
      <c r="BL86" s="16" t="s">
        <v>120</v>
      </c>
      <c r="BM86" s="207" t="s">
        <v>121</v>
      </c>
    </row>
    <row r="87" s="2" customFormat="1">
      <c r="A87" s="37"/>
      <c r="B87" s="38"/>
      <c r="C87" s="39"/>
      <c r="D87" s="209" t="s">
        <v>122</v>
      </c>
      <c r="E87" s="39"/>
      <c r="F87" s="210" t="s">
        <v>123</v>
      </c>
      <c r="G87" s="39"/>
      <c r="H87" s="39"/>
      <c r="I87" s="211"/>
      <c r="J87" s="39"/>
      <c r="K87" s="39"/>
      <c r="L87" s="43"/>
      <c r="M87" s="212"/>
      <c r="N87" s="21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122</v>
      </c>
      <c r="AU87" s="16" t="s">
        <v>82</v>
      </c>
    </row>
    <row r="88" s="13" customFormat="1">
      <c r="A88" s="13"/>
      <c r="B88" s="214"/>
      <c r="C88" s="215"/>
      <c r="D88" s="216" t="s">
        <v>124</v>
      </c>
      <c r="E88" s="217" t="s">
        <v>19</v>
      </c>
      <c r="F88" s="218" t="s">
        <v>125</v>
      </c>
      <c r="G88" s="215"/>
      <c r="H88" s="219">
        <v>0.25600000000000001</v>
      </c>
      <c r="I88" s="220"/>
      <c r="J88" s="215"/>
      <c r="K88" s="215"/>
      <c r="L88" s="221"/>
      <c r="M88" s="222"/>
      <c r="N88" s="223"/>
      <c r="O88" s="223"/>
      <c r="P88" s="223"/>
      <c r="Q88" s="223"/>
      <c r="R88" s="223"/>
      <c r="S88" s="223"/>
      <c r="T88" s="22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5" t="s">
        <v>124</v>
      </c>
      <c r="AU88" s="225" t="s">
        <v>82</v>
      </c>
      <c r="AV88" s="13" t="s">
        <v>82</v>
      </c>
      <c r="AW88" s="13" t="s">
        <v>37</v>
      </c>
      <c r="AX88" s="13" t="s">
        <v>80</v>
      </c>
      <c r="AY88" s="225" t="s">
        <v>113</v>
      </c>
    </row>
    <row r="89" s="12" customFormat="1" ht="22.8" customHeight="1">
      <c r="A89" s="12"/>
      <c r="B89" s="180"/>
      <c r="C89" s="181"/>
      <c r="D89" s="182" t="s">
        <v>74</v>
      </c>
      <c r="E89" s="194" t="s">
        <v>126</v>
      </c>
      <c r="F89" s="194" t="s">
        <v>127</v>
      </c>
      <c r="G89" s="181"/>
      <c r="H89" s="181"/>
      <c r="I89" s="184"/>
      <c r="J89" s="195">
        <f>BK89</f>
        <v>0</v>
      </c>
      <c r="K89" s="181"/>
      <c r="L89" s="186"/>
      <c r="M89" s="187"/>
      <c r="N89" s="188"/>
      <c r="O89" s="188"/>
      <c r="P89" s="189">
        <f>SUM(P90:P92)</f>
        <v>0</v>
      </c>
      <c r="Q89" s="188"/>
      <c r="R89" s="189">
        <f>SUM(R90:R92)</f>
        <v>9.6558499999999992</v>
      </c>
      <c r="S89" s="188"/>
      <c r="T89" s="190">
        <f>SUM(T90:T92)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1" t="s">
        <v>80</v>
      </c>
      <c r="AT89" s="192" t="s">
        <v>74</v>
      </c>
      <c r="AU89" s="192" t="s">
        <v>80</v>
      </c>
      <c r="AY89" s="191" t="s">
        <v>113</v>
      </c>
      <c r="BK89" s="193">
        <f>SUM(BK90:BK92)</f>
        <v>0</v>
      </c>
    </row>
    <row r="90" s="2" customFormat="1" ht="16.5" customHeight="1">
      <c r="A90" s="37"/>
      <c r="B90" s="38"/>
      <c r="C90" s="196" t="s">
        <v>82</v>
      </c>
      <c r="D90" s="196" t="s">
        <v>115</v>
      </c>
      <c r="E90" s="197" t="s">
        <v>128</v>
      </c>
      <c r="F90" s="198" t="s">
        <v>129</v>
      </c>
      <c r="G90" s="199" t="s">
        <v>130</v>
      </c>
      <c r="H90" s="200">
        <v>44</v>
      </c>
      <c r="I90" s="201"/>
      <c r="J90" s="202">
        <f>ROUND(I90*H90,2)</f>
        <v>0</v>
      </c>
      <c r="K90" s="198" t="s">
        <v>19</v>
      </c>
      <c r="L90" s="43"/>
      <c r="M90" s="203" t="s">
        <v>19</v>
      </c>
      <c r="N90" s="204" t="s">
        <v>46</v>
      </c>
      <c r="O90" s="83"/>
      <c r="P90" s="205">
        <f>O90*H90</f>
        <v>0</v>
      </c>
      <c r="Q90" s="205">
        <v>0.20799999999999999</v>
      </c>
      <c r="R90" s="205">
        <f>Q90*H90</f>
        <v>9.1519999999999992</v>
      </c>
      <c r="S90" s="205">
        <v>0</v>
      </c>
      <c r="T90" s="20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7" t="s">
        <v>120</v>
      </c>
      <c r="AT90" s="207" t="s">
        <v>115</v>
      </c>
      <c r="AU90" s="207" t="s">
        <v>82</v>
      </c>
      <c r="AY90" s="16" t="s">
        <v>113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80</v>
      </c>
      <c r="BK90" s="208">
        <f>ROUND(I90*H90,2)</f>
        <v>0</v>
      </c>
      <c r="BL90" s="16" t="s">
        <v>120</v>
      </c>
      <c r="BM90" s="207" t="s">
        <v>131</v>
      </c>
    </row>
    <row r="91" s="2" customFormat="1" ht="33" customHeight="1">
      <c r="A91" s="37"/>
      <c r="B91" s="38"/>
      <c r="C91" s="196" t="s">
        <v>132</v>
      </c>
      <c r="D91" s="196" t="s">
        <v>115</v>
      </c>
      <c r="E91" s="197" t="s">
        <v>133</v>
      </c>
      <c r="F91" s="198" t="s">
        <v>134</v>
      </c>
      <c r="G91" s="199" t="s">
        <v>130</v>
      </c>
      <c r="H91" s="200">
        <v>3</v>
      </c>
      <c r="I91" s="201"/>
      <c r="J91" s="202">
        <f>ROUND(I91*H91,2)</f>
        <v>0</v>
      </c>
      <c r="K91" s="198" t="s">
        <v>119</v>
      </c>
      <c r="L91" s="43"/>
      <c r="M91" s="203" t="s">
        <v>19</v>
      </c>
      <c r="N91" s="204" t="s">
        <v>46</v>
      </c>
      <c r="O91" s="83"/>
      <c r="P91" s="205">
        <f>O91*H91</f>
        <v>0</v>
      </c>
      <c r="Q91" s="205">
        <v>0.16794999999999999</v>
      </c>
      <c r="R91" s="205">
        <f>Q91*H91</f>
        <v>0.50384999999999991</v>
      </c>
      <c r="S91" s="205">
        <v>0</v>
      </c>
      <c r="T91" s="20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07" t="s">
        <v>120</v>
      </c>
      <c r="AT91" s="207" t="s">
        <v>115</v>
      </c>
      <c r="AU91" s="207" t="s">
        <v>82</v>
      </c>
      <c r="AY91" s="16" t="s">
        <v>113</v>
      </c>
      <c r="BE91" s="208">
        <f>IF(N91="základní",J91,0)</f>
        <v>0</v>
      </c>
      <c r="BF91" s="208">
        <f>IF(N91="snížená",J91,0)</f>
        <v>0</v>
      </c>
      <c r="BG91" s="208">
        <f>IF(N91="zákl. přenesená",J91,0)</f>
        <v>0</v>
      </c>
      <c r="BH91" s="208">
        <f>IF(N91="sníž. přenesená",J91,0)</f>
        <v>0</v>
      </c>
      <c r="BI91" s="208">
        <f>IF(N91="nulová",J91,0)</f>
        <v>0</v>
      </c>
      <c r="BJ91" s="16" t="s">
        <v>80</v>
      </c>
      <c r="BK91" s="208">
        <f>ROUND(I91*H91,2)</f>
        <v>0</v>
      </c>
      <c r="BL91" s="16" t="s">
        <v>120</v>
      </c>
      <c r="BM91" s="207" t="s">
        <v>135</v>
      </c>
    </row>
    <row r="92" s="2" customFormat="1">
      <c r="A92" s="37"/>
      <c r="B92" s="38"/>
      <c r="C92" s="39"/>
      <c r="D92" s="209" t="s">
        <v>122</v>
      </c>
      <c r="E92" s="39"/>
      <c r="F92" s="210" t="s">
        <v>136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122</v>
      </c>
      <c r="AU92" s="16" t="s">
        <v>82</v>
      </c>
    </row>
    <row r="93" s="12" customFormat="1" ht="22.8" customHeight="1">
      <c r="A93" s="12"/>
      <c r="B93" s="180"/>
      <c r="C93" s="181"/>
      <c r="D93" s="182" t="s">
        <v>74</v>
      </c>
      <c r="E93" s="194" t="s">
        <v>137</v>
      </c>
      <c r="F93" s="194" t="s">
        <v>138</v>
      </c>
      <c r="G93" s="181"/>
      <c r="H93" s="181"/>
      <c r="I93" s="184"/>
      <c r="J93" s="195">
        <f>BK93</f>
        <v>0</v>
      </c>
      <c r="K93" s="181"/>
      <c r="L93" s="186"/>
      <c r="M93" s="187"/>
      <c r="N93" s="188"/>
      <c r="O93" s="188"/>
      <c r="P93" s="189">
        <f>SUM(P94:P118)</f>
        <v>0</v>
      </c>
      <c r="Q93" s="188"/>
      <c r="R93" s="189">
        <f>SUM(R94:R118)</f>
        <v>0.8773495</v>
      </c>
      <c r="S93" s="188"/>
      <c r="T93" s="190">
        <f>SUM(T94:T118)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1" t="s">
        <v>80</v>
      </c>
      <c r="AT93" s="192" t="s">
        <v>74</v>
      </c>
      <c r="AU93" s="192" t="s">
        <v>80</v>
      </c>
      <c r="AY93" s="191" t="s">
        <v>113</v>
      </c>
      <c r="BK93" s="193">
        <f>SUM(BK94:BK118)</f>
        <v>0</v>
      </c>
    </row>
    <row r="94" s="2" customFormat="1" ht="16.5" customHeight="1">
      <c r="A94" s="37"/>
      <c r="B94" s="38"/>
      <c r="C94" s="196" t="s">
        <v>120</v>
      </c>
      <c r="D94" s="196" t="s">
        <v>115</v>
      </c>
      <c r="E94" s="197" t="s">
        <v>139</v>
      </c>
      <c r="F94" s="198" t="s">
        <v>140</v>
      </c>
      <c r="G94" s="199" t="s">
        <v>141</v>
      </c>
      <c r="H94" s="200">
        <v>4</v>
      </c>
      <c r="I94" s="201"/>
      <c r="J94" s="202">
        <f>ROUND(I94*H94,2)</f>
        <v>0</v>
      </c>
      <c r="K94" s="198" t="s">
        <v>119</v>
      </c>
      <c r="L94" s="43"/>
      <c r="M94" s="203" t="s">
        <v>19</v>
      </c>
      <c r="N94" s="204" t="s">
        <v>46</v>
      </c>
      <c r="O94" s="83"/>
      <c r="P94" s="205">
        <f>O94*H94</f>
        <v>0</v>
      </c>
      <c r="Q94" s="205">
        <v>0.00069999999999999999</v>
      </c>
      <c r="R94" s="205">
        <f>Q94*H94</f>
        <v>0.0028</v>
      </c>
      <c r="S94" s="205">
        <v>0</v>
      </c>
      <c r="T94" s="20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07" t="s">
        <v>120</v>
      </c>
      <c r="AT94" s="207" t="s">
        <v>115</v>
      </c>
      <c r="AU94" s="207" t="s">
        <v>82</v>
      </c>
      <c r="AY94" s="16" t="s">
        <v>113</v>
      </c>
      <c r="BE94" s="208">
        <f>IF(N94="základní",J94,0)</f>
        <v>0</v>
      </c>
      <c r="BF94" s="208">
        <f>IF(N94="snížená",J94,0)</f>
        <v>0</v>
      </c>
      <c r="BG94" s="208">
        <f>IF(N94="zákl. přenesená",J94,0)</f>
        <v>0</v>
      </c>
      <c r="BH94" s="208">
        <f>IF(N94="sníž. přenesená",J94,0)</f>
        <v>0</v>
      </c>
      <c r="BI94" s="208">
        <f>IF(N94="nulová",J94,0)</f>
        <v>0</v>
      </c>
      <c r="BJ94" s="16" t="s">
        <v>80</v>
      </c>
      <c r="BK94" s="208">
        <f>ROUND(I94*H94,2)</f>
        <v>0</v>
      </c>
      <c r="BL94" s="16" t="s">
        <v>120</v>
      </c>
      <c r="BM94" s="207" t="s">
        <v>142</v>
      </c>
    </row>
    <row r="95" s="2" customFormat="1">
      <c r="A95" s="37"/>
      <c r="B95" s="38"/>
      <c r="C95" s="39"/>
      <c r="D95" s="209" t="s">
        <v>122</v>
      </c>
      <c r="E95" s="39"/>
      <c r="F95" s="210" t="s">
        <v>143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122</v>
      </c>
      <c r="AU95" s="16" t="s">
        <v>82</v>
      </c>
    </row>
    <row r="96" s="2" customFormat="1" ht="16.5" customHeight="1">
      <c r="A96" s="37"/>
      <c r="B96" s="38"/>
      <c r="C96" s="226" t="s">
        <v>126</v>
      </c>
      <c r="D96" s="226" t="s">
        <v>144</v>
      </c>
      <c r="E96" s="227" t="s">
        <v>145</v>
      </c>
      <c r="F96" s="228" t="s">
        <v>146</v>
      </c>
      <c r="G96" s="229" t="s">
        <v>141</v>
      </c>
      <c r="H96" s="230">
        <v>1.01</v>
      </c>
      <c r="I96" s="231"/>
      <c r="J96" s="232">
        <f>ROUND(I96*H96,2)</f>
        <v>0</v>
      </c>
      <c r="K96" s="228" t="s">
        <v>119</v>
      </c>
      <c r="L96" s="233"/>
      <c r="M96" s="234" t="s">
        <v>19</v>
      </c>
      <c r="N96" s="235" t="s">
        <v>46</v>
      </c>
      <c r="O96" s="83"/>
      <c r="P96" s="205">
        <f>O96*H96</f>
        <v>0</v>
      </c>
      <c r="Q96" s="205">
        <v>0.0012999999999999999</v>
      </c>
      <c r="R96" s="205">
        <f>Q96*H96</f>
        <v>0.0013129999999999999</v>
      </c>
      <c r="S96" s="205">
        <v>0</v>
      </c>
      <c r="T96" s="20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7" t="s">
        <v>147</v>
      </c>
      <c r="AT96" s="207" t="s">
        <v>144</v>
      </c>
      <c r="AU96" s="207" t="s">
        <v>82</v>
      </c>
      <c r="AY96" s="16" t="s">
        <v>113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6" t="s">
        <v>80</v>
      </c>
      <c r="BK96" s="208">
        <f>ROUND(I96*H96,2)</f>
        <v>0</v>
      </c>
      <c r="BL96" s="16" t="s">
        <v>120</v>
      </c>
      <c r="BM96" s="207" t="s">
        <v>148</v>
      </c>
    </row>
    <row r="97" s="13" customFormat="1">
      <c r="A97" s="13"/>
      <c r="B97" s="214"/>
      <c r="C97" s="215"/>
      <c r="D97" s="216" t="s">
        <v>124</v>
      </c>
      <c r="E97" s="215"/>
      <c r="F97" s="218" t="s">
        <v>149</v>
      </c>
      <c r="G97" s="215"/>
      <c r="H97" s="219">
        <v>1.01</v>
      </c>
      <c r="I97" s="220"/>
      <c r="J97" s="215"/>
      <c r="K97" s="215"/>
      <c r="L97" s="221"/>
      <c r="M97" s="222"/>
      <c r="N97" s="223"/>
      <c r="O97" s="223"/>
      <c r="P97" s="223"/>
      <c r="Q97" s="223"/>
      <c r="R97" s="223"/>
      <c r="S97" s="223"/>
      <c r="T97" s="22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5" t="s">
        <v>124</v>
      </c>
      <c r="AU97" s="225" t="s">
        <v>82</v>
      </c>
      <c r="AV97" s="13" t="s">
        <v>82</v>
      </c>
      <c r="AW97" s="13" t="s">
        <v>4</v>
      </c>
      <c r="AX97" s="13" t="s">
        <v>80</v>
      </c>
      <c r="AY97" s="225" t="s">
        <v>113</v>
      </c>
    </row>
    <row r="98" s="2" customFormat="1" ht="16.5" customHeight="1">
      <c r="A98" s="37"/>
      <c r="B98" s="38"/>
      <c r="C98" s="226" t="s">
        <v>150</v>
      </c>
      <c r="D98" s="226" t="s">
        <v>144</v>
      </c>
      <c r="E98" s="227" t="s">
        <v>151</v>
      </c>
      <c r="F98" s="228" t="s">
        <v>152</v>
      </c>
      <c r="G98" s="229" t="s">
        <v>141</v>
      </c>
      <c r="H98" s="230">
        <v>2.02</v>
      </c>
      <c r="I98" s="231"/>
      <c r="J98" s="232">
        <f>ROUND(I98*H98,2)</f>
        <v>0</v>
      </c>
      <c r="K98" s="228" t="s">
        <v>119</v>
      </c>
      <c r="L98" s="233"/>
      <c r="M98" s="234" t="s">
        <v>19</v>
      </c>
      <c r="N98" s="235" t="s">
        <v>46</v>
      </c>
      <c r="O98" s="83"/>
      <c r="P98" s="205">
        <f>O98*H98</f>
        <v>0</v>
      </c>
      <c r="Q98" s="205">
        <v>0.0016999999999999999</v>
      </c>
      <c r="R98" s="205">
        <f>Q98*H98</f>
        <v>0.003434</v>
      </c>
      <c r="S98" s="205">
        <v>0</v>
      </c>
      <c r="T98" s="20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07" t="s">
        <v>147</v>
      </c>
      <c r="AT98" s="207" t="s">
        <v>144</v>
      </c>
      <c r="AU98" s="207" t="s">
        <v>82</v>
      </c>
      <c r="AY98" s="16" t="s">
        <v>113</v>
      </c>
      <c r="BE98" s="208">
        <f>IF(N98="základní",J98,0)</f>
        <v>0</v>
      </c>
      <c r="BF98" s="208">
        <f>IF(N98="snížená",J98,0)</f>
        <v>0</v>
      </c>
      <c r="BG98" s="208">
        <f>IF(N98="zákl. přenesená",J98,0)</f>
        <v>0</v>
      </c>
      <c r="BH98" s="208">
        <f>IF(N98="sníž. přenesená",J98,0)</f>
        <v>0</v>
      </c>
      <c r="BI98" s="208">
        <f>IF(N98="nulová",J98,0)</f>
        <v>0</v>
      </c>
      <c r="BJ98" s="16" t="s">
        <v>80</v>
      </c>
      <c r="BK98" s="208">
        <f>ROUND(I98*H98,2)</f>
        <v>0</v>
      </c>
      <c r="BL98" s="16" t="s">
        <v>120</v>
      </c>
      <c r="BM98" s="207" t="s">
        <v>153</v>
      </c>
    </row>
    <row r="99" s="13" customFormat="1">
      <c r="A99" s="13"/>
      <c r="B99" s="214"/>
      <c r="C99" s="215"/>
      <c r="D99" s="216" t="s">
        <v>124</v>
      </c>
      <c r="E99" s="215"/>
      <c r="F99" s="218" t="s">
        <v>154</v>
      </c>
      <c r="G99" s="215"/>
      <c r="H99" s="219">
        <v>2.02</v>
      </c>
      <c r="I99" s="220"/>
      <c r="J99" s="215"/>
      <c r="K99" s="215"/>
      <c r="L99" s="221"/>
      <c r="M99" s="222"/>
      <c r="N99" s="223"/>
      <c r="O99" s="223"/>
      <c r="P99" s="223"/>
      <c r="Q99" s="223"/>
      <c r="R99" s="223"/>
      <c r="S99" s="223"/>
      <c r="T99" s="22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5" t="s">
        <v>124</v>
      </c>
      <c r="AU99" s="225" t="s">
        <v>82</v>
      </c>
      <c r="AV99" s="13" t="s">
        <v>82</v>
      </c>
      <c r="AW99" s="13" t="s">
        <v>4</v>
      </c>
      <c r="AX99" s="13" t="s">
        <v>80</v>
      </c>
      <c r="AY99" s="225" t="s">
        <v>113</v>
      </c>
    </row>
    <row r="100" s="2" customFormat="1" ht="16.5" customHeight="1">
      <c r="A100" s="37"/>
      <c r="B100" s="38"/>
      <c r="C100" s="196" t="s">
        <v>155</v>
      </c>
      <c r="D100" s="196" t="s">
        <v>115</v>
      </c>
      <c r="E100" s="197" t="s">
        <v>156</v>
      </c>
      <c r="F100" s="198" t="s">
        <v>157</v>
      </c>
      <c r="G100" s="199" t="s">
        <v>141</v>
      </c>
      <c r="H100" s="200">
        <v>2</v>
      </c>
      <c r="I100" s="201"/>
      <c r="J100" s="202">
        <f>ROUND(I100*H100,2)</f>
        <v>0</v>
      </c>
      <c r="K100" s="198" t="s">
        <v>119</v>
      </c>
      <c r="L100" s="43"/>
      <c r="M100" s="203" t="s">
        <v>19</v>
      </c>
      <c r="N100" s="204" t="s">
        <v>46</v>
      </c>
      <c r="O100" s="83"/>
      <c r="P100" s="205">
        <f>O100*H100</f>
        <v>0</v>
      </c>
      <c r="Q100" s="205">
        <v>0.11241</v>
      </c>
      <c r="R100" s="205">
        <f>Q100*H100</f>
        <v>0.22481999999999999</v>
      </c>
      <c r="S100" s="205">
        <v>0</v>
      </c>
      <c r="T100" s="20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7" t="s">
        <v>120</v>
      </c>
      <c r="AT100" s="207" t="s">
        <v>115</v>
      </c>
      <c r="AU100" s="207" t="s">
        <v>82</v>
      </c>
      <c r="AY100" s="16" t="s">
        <v>113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6" t="s">
        <v>80</v>
      </c>
      <c r="BK100" s="208">
        <f>ROUND(I100*H100,2)</f>
        <v>0</v>
      </c>
      <c r="BL100" s="16" t="s">
        <v>120</v>
      </c>
      <c r="BM100" s="207" t="s">
        <v>158</v>
      </c>
    </row>
    <row r="101" s="2" customFormat="1">
      <c r="A101" s="37"/>
      <c r="B101" s="38"/>
      <c r="C101" s="39"/>
      <c r="D101" s="209" t="s">
        <v>122</v>
      </c>
      <c r="E101" s="39"/>
      <c r="F101" s="210" t="s">
        <v>159</v>
      </c>
      <c r="G101" s="39"/>
      <c r="H101" s="39"/>
      <c r="I101" s="211"/>
      <c r="J101" s="39"/>
      <c r="K101" s="39"/>
      <c r="L101" s="43"/>
      <c r="M101" s="212"/>
      <c r="N101" s="213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122</v>
      </c>
      <c r="AU101" s="16" t="s">
        <v>82</v>
      </c>
    </row>
    <row r="102" s="2" customFormat="1" ht="16.5" customHeight="1">
      <c r="A102" s="37"/>
      <c r="B102" s="38"/>
      <c r="C102" s="226" t="s">
        <v>147</v>
      </c>
      <c r="D102" s="226" t="s">
        <v>144</v>
      </c>
      <c r="E102" s="227" t="s">
        <v>160</v>
      </c>
      <c r="F102" s="228" t="s">
        <v>161</v>
      </c>
      <c r="G102" s="229" t="s">
        <v>141</v>
      </c>
      <c r="H102" s="230">
        <v>2.02</v>
      </c>
      <c r="I102" s="231"/>
      <c r="J102" s="232">
        <f>ROUND(I102*H102,2)</f>
        <v>0</v>
      </c>
      <c r="K102" s="228" t="s">
        <v>119</v>
      </c>
      <c r="L102" s="233"/>
      <c r="M102" s="234" t="s">
        <v>19</v>
      </c>
      <c r="N102" s="235" t="s">
        <v>46</v>
      </c>
      <c r="O102" s="83"/>
      <c r="P102" s="205">
        <f>O102*H102</f>
        <v>0</v>
      </c>
      <c r="Q102" s="205">
        <v>0.0033</v>
      </c>
      <c r="R102" s="205">
        <f>Q102*H102</f>
        <v>0.0066660000000000001</v>
      </c>
      <c r="S102" s="205">
        <v>0</v>
      </c>
      <c r="T102" s="20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7" t="s">
        <v>147</v>
      </c>
      <c r="AT102" s="207" t="s">
        <v>144</v>
      </c>
      <c r="AU102" s="207" t="s">
        <v>82</v>
      </c>
      <c r="AY102" s="16" t="s">
        <v>113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6" t="s">
        <v>80</v>
      </c>
      <c r="BK102" s="208">
        <f>ROUND(I102*H102,2)</f>
        <v>0</v>
      </c>
      <c r="BL102" s="16" t="s">
        <v>120</v>
      </c>
      <c r="BM102" s="207" t="s">
        <v>162</v>
      </c>
    </row>
    <row r="103" s="13" customFormat="1">
      <c r="A103" s="13"/>
      <c r="B103" s="214"/>
      <c r="C103" s="215"/>
      <c r="D103" s="216" t="s">
        <v>124</v>
      </c>
      <c r="E103" s="215"/>
      <c r="F103" s="218" t="s">
        <v>154</v>
      </c>
      <c r="G103" s="215"/>
      <c r="H103" s="219">
        <v>2.02</v>
      </c>
      <c r="I103" s="220"/>
      <c r="J103" s="215"/>
      <c r="K103" s="215"/>
      <c r="L103" s="221"/>
      <c r="M103" s="222"/>
      <c r="N103" s="223"/>
      <c r="O103" s="223"/>
      <c r="P103" s="223"/>
      <c r="Q103" s="223"/>
      <c r="R103" s="223"/>
      <c r="S103" s="223"/>
      <c r="T103" s="22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5" t="s">
        <v>124</v>
      </c>
      <c r="AU103" s="225" t="s">
        <v>82</v>
      </c>
      <c r="AV103" s="13" t="s">
        <v>82</v>
      </c>
      <c r="AW103" s="13" t="s">
        <v>4</v>
      </c>
      <c r="AX103" s="13" t="s">
        <v>80</v>
      </c>
      <c r="AY103" s="225" t="s">
        <v>113</v>
      </c>
    </row>
    <row r="104" s="2" customFormat="1" ht="16.5" customHeight="1">
      <c r="A104" s="37"/>
      <c r="B104" s="38"/>
      <c r="C104" s="226" t="s">
        <v>137</v>
      </c>
      <c r="D104" s="226" t="s">
        <v>144</v>
      </c>
      <c r="E104" s="227" t="s">
        <v>163</v>
      </c>
      <c r="F104" s="228" t="s">
        <v>164</v>
      </c>
      <c r="G104" s="229" t="s">
        <v>141</v>
      </c>
      <c r="H104" s="230">
        <v>1.01</v>
      </c>
      <c r="I104" s="231"/>
      <c r="J104" s="232">
        <f>ROUND(I104*H104,2)</f>
        <v>0</v>
      </c>
      <c r="K104" s="228" t="s">
        <v>119</v>
      </c>
      <c r="L104" s="233"/>
      <c r="M104" s="234" t="s">
        <v>19</v>
      </c>
      <c r="N104" s="235" t="s">
        <v>46</v>
      </c>
      <c r="O104" s="83"/>
      <c r="P104" s="205">
        <f>O104*H104</f>
        <v>0</v>
      </c>
      <c r="Q104" s="205">
        <v>0.0064999999999999997</v>
      </c>
      <c r="R104" s="205">
        <f>Q104*H104</f>
        <v>0.0065649999999999997</v>
      </c>
      <c r="S104" s="205">
        <v>0</v>
      </c>
      <c r="T104" s="20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7" t="s">
        <v>147</v>
      </c>
      <c r="AT104" s="207" t="s">
        <v>144</v>
      </c>
      <c r="AU104" s="207" t="s">
        <v>82</v>
      </c>
      <c r="AY104" s="16" t="s">
        <v>113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6" t="s">
        <v>80</v>
      </c>
      <c r="BK104" s="208">
        <f>ROUND(I104*H104,2)</f>
        <v>0</v>
      </c>
      <c r="BL104" s="16" t="s">
        <v>120</v>
      </c>
      <c r="BM104" s="207" t="s">
        <v>165</v>
      </c>
    </row>
    <row r="105" s="13" customFormat="1">
      <c r="A105" s="13"/>
      <c r="B105" s="214"/>
      <c r="C105" s="215"/>
      <c r="D105" s="216" t="s">
        <v>124</v>
      </c>
      <c r="E105" s="215"/>
      <c r="F105" s="218" t="s">
        <v>149</v>
      </c>
      <c r="G105" s="215"/>
      <c r="H105" s="219">
        <v>1.01</v>
      </c>
      <c r="I105" s="220"/>
      <c r="J105" s="215"/>
      <c r="K105" s="215"/>
      <c r="L105" s="221"/>
      <c r="M105" s="222"/>
      <c r="N105" s="223"/>
      <c r="O105" s="223"/>
      <c r="P105" s="223"/>
      <c r="Q105" s="223"/>
      <c r="R105" s="223"/>
      <c r="S105" s="223"/>
      <c r="T105" s="224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5" t="s">
        <v>124</v>
      </c>
      <c r="AU105" s="225" t="s">
        <v>82</v>
      </c>
      <c r="AV105" s="13" t="s">
        <v>82</v>
      </c>
      <c r="AW105" s="13" t="s">
        <v>4</v>
      </c>
      <c r="AX105" s="13" t="s">
        <v>80</v>
      </c>
      <c r="AY105" s="225" t="s">
        <v>113</v>
      </c>
    </row>
    <row r="106" s="2" customFormat="1" ht="16.5" customHeight="1">
      <c r="A106" s="37"/>
      <c r="B106" s="38"/>
      <c r="C106" s="226" t="s">
        <v>166</v>
      </c>
      <c r="D106" s="226" t="s">
        <v>144</v>
      </c>
      <c r="E106" s="227" t="s">
        <v>167</v>
      </c>
      <c r="F106" s="228" t="s">
        <v>168</v>
      </c>
      <c r="G106" s="229" t="s">
        <v>141</v>
      </c>
      <c r="H106" s="230">
        <v>1.01</v>
      </c>
      <c r="I106" s="231"/>
      <c r="J106" s="232">
        <f>ROUND(I106*H106,2)</f>
        <v>0</v>
      </c>
      <c r="K106" s="228" t="s">
        <v>119</v>
      </c>
      <c r="L106" s="233"/>
      <c r="M106" s="234" t="s">
        <v>19</v>
      </c>
      <c r="N106" s="235" t="s">
        <v>46</v>
      </c>
      <c r="O106" s="83"/>
      <c r="P106" s="205">
        <f>O106*H106</f>
        <v>0</v>
      </c>
      <c r="Q106" s="205">
        <v>0.00014999999999999999</v>
      </c>
      <c r="R106" s="205">
        <f>Q106*H106</f>
        <v>0.0001515</v>
      </c>
      <c r="S106" s="205">
        <v>0</v>
      </c>
      <c r="T106" s="20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07" t="s">
        <v>147</v>
      </c>
      <c r="AT106" s="207" t="s">
        <v>144</v>
      </c>
      <c r="AU106" s="207" t="s">
        <v>82</v>
      </c>
      <c r="AY106" s="16" t="s">
        <v>113</v>
      </c>
      <c r="BE106" s="208">
        <f>IF(N106="základní",J106,0)</f>
        <v>0</v>
      </c>
      <c r="BF106" s="208">
        <f>IF(N106="snížená",J106,0)</f>
        <v>0</v>
      </c>
      <c r="BG106" s="208">
        <f>IF(N106="zákl. přenesená",J106,0)</f>
        <v>0</v>
      </c>
      <c r="BH106" s="208">
        <f>IF(N106="sníž. přenesená",J106,0)</f>
        <v>0</v>
      </c>
      <c r="BI106" s="208">
        <f>IF(N106="nulová",J106,0)</f>
        <v>0</v>
      </c>
      <c r="BJ106" s="16" t="s">
        <v>80</v>
      </c>
      <c r="BK106" s="208">
        <f>ROUND(I106*H106,2)</f>
        <v>0</v>
      </c>
      <c r="BL106" s="16" t="s">
        <v>120</v>
      </c>
      <c r="BM106" s="207" t="s">
        <v>169</v>
      </c>
    </row>
    <row r="107" s="13" customFormat="1">
      <c r="A107" s="13"/>
      <c r="B107" s="214"/>
      <c r="C107" s="215"/>
      <c r="D107" s="216" t="s">
        <v>124</v>
      </c>
      <c r="E107" s="215"/>
      <c r="F107" s="218" t="s">
        <v>149</v>
      </c>
      <c r="G107" s="215"/>
      <c r="H107" s="219">
        <v>1.01</v>
      </c>
      <c r="I107" s="220"/>
      <c r="J107" s="215"/>
      <c r="K107" s="215"/>
      <c r="L107" s="221"/>
      <c r="M107" s="222"/>
      <c r="N107" s="223"/>
      <c r="O107" s="223"/>
      <c r="P107" s="223"/>
      <c r="Q107" s="223"/>
      <c r="R107" s="223"/>
      <c r="S107" s="223"/>
      <c r="T107" s="22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5" t="s">
        <v>124</v>
      </c>
      <c r="AU107" s="225" t="s">
        <v>82</v>
      </c>
      <c r="AV107" s="13" t="s">
        <v>82</v>
      </c>
      <c r="AW107" s="13" t="s">
        <v>4</v>
      </c>
      <c r="AX107" s="13" t="s">
        <v>80</v>
      </c>
      <c r="AY107" s="225" t="s">
        <v>113</v>
      </c>
    </row>
    <row r="108" s="2" customFormat="1" ht="16.5" customHeight="1">
      <c r="A108" s="37"/>
      <c r="B108" s="38"/>
      <c r="C108" s="196" t="s">
        <v>170</v>
      </c>
      <c r="D108" s="196" t="s">
        <v>115</v>
      </c>
      <c r="E108" s="197" t="s">
        <v>171</v>
      </c>
      <c r="F108" s="198" t="s">
        <v>172</v>
      </c>
      <c r="G108" s="199" t="s">
        <v>173</v>
      </c>
      <c r="H108" s="200">
        <v>30</v>
      </c>
      <c r="I108" s="201"/>
      <c r="J108" s="202">
        <f>ROUND(I108*H108,2)</f>
        <v>0</v>
      </c>
      <c r="K108" s="198" t="s">
        <v>119</v>
      </c>
      <c r="L108" s="43"/>
      <c r="M108" s="203" t="s">
        <v>19</v>
      </c>
      <c r="N108" s="204" t="s">
        <v>46</v>
      </c>
      <c r="O108" s="83"/>
      <c r="P108" s="205">
        <f>O108*H108</f>
        <v>0</v>
      </c>
      <c r="Q108" s="205">
        <v>8.0000000000000007E-05</v>
      </c>
      <c r="R108" s="205">
        <f>Q108*H108</f>
        <v>0.0024000000000000002</v>
      </c>
      <c r="S108" s="205">
        <v>0</v>
      </c>
      <c r="T108" s="20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07" t="s">
        <v>120</v>
      </c>
      <c r="AT108" s="207" t="s">
        <v>115</v>
      </c>
      <c r="AU108" s="207" t="s">
        <v>82</v>
      </c>
      <c r="AY108" s="16" t="s">
        <v>113</v>
      </c>
      <c r="BE108" s="208">
        <f>IF(N108="základní",J108,0)</f>
        <v>0</v>
      </c>
      <c r="BF108" s="208">
        <f>IF(N108="snížená",J108,0)</f>
        <v>0</v>
      </c>
      <c r="BG108" s="208">
        <f>IF(N108="zákl. přenesená",J108,0)</f>
        <v>0</v>
      </c>
      <c r="BH108" s="208">
        <f>IF(N108="sníž. přenesená",J108,0)</f>
        <v>0</v>
      </c>
      <c r="BI108" s="208">
        <f>IF(N108="nulová",J108,0)</f>
        <v>0</v>
      </c>
      <c r="BJ108" s="16" t="s">
        <v>80</v>
      </c>
      <c r="BK108" s="208">
        <f>ROUND(I108*H108,2)</f>
        <v>0</v>
      </c>
      <c r="BL108" s="16" t="s">
        <v>120</v>
      </c>
      <c r="BM108" s="207" t="s">
        <v>174</v>
      </c>
    </row>
    <row r="109" s="2" customFormat="1">
      <c r="A109" s="37"/>
      <c r="B109" s="38"/>
      <c r="C109" s="39"/>
      <c r="D109" s="209" t="s">
        <v>122</v>
      </c>
      <c r="E109" s="39"/>
      <c r="F109" s="210" t="s">
        <v>175</v>
      </c>
      <c r="G109" s="39"/>
      <c r="H109" s="39"/>
      <c r="I109" s="211"/>
      <c r="J109" s="39"/>
      <c r="K109" s="39"/>
      <c r="L109" s="43"/>
      <c r="M109" s="212"/>
      <c r="N109" s="213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122</v>
      </c>
      <c r="AU109" s="16" t="s">
        <v>82</v>
      </c>
    </row>
    <row r="110" s="2" customFormat="1" ht="24.15" customHeight="1">
      <c r="A110" s="37"/>
      <c r="B110" s="38"/>
      <c r="C110" s="196" t="s">
        <v>176</v>
      </c>
      <c r="D110" s="196" t="s">
        <v>115</v>
      </c>
      <c r="E110" s="197" t="s">
        <v>177</v>
      </c>
      <c r="F110" s="198" t="s">
        <v>178</v>
      </c>
      <c r="G110" s="199" t="s">
        <v>173</v>
      </c>
      <c r="H110" s="200">
        <v>30</v>
      </c>
      <c r="I110" s="201"/>
      <c r="J110" s="202">
        <f>ROUND(I110*H110,2)</f>
        <v>0</v>
      </c>
      <c r="K110" s="198" t="s">
        <v>119</v>
      </c>
      <c r="L110" s="43"/>
      <c r="M110" s="203" t="s">
        <v>19</v>
      </c>
      <c r="N110" s="204" t="s">
        <v>46</v>
      </c>
      <c r="O110" s="83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07" t="s">
        <v>120</v>
      </c>
      <c r="AT110" s="207" t="s">
        <v>115</v>
      </c>
      <c r="AU110" s="207" t="s">
        <v>82</v>
      </c>
      <c r="AY110" s="16" t="s">
        <v>113</v>
      </c>
      <c r="BE110" s="208">
        <f>IF(N110="základní",J110,0)</f>
        <v>0</v>
      </c>
      <c r="BF110" s="208">
        <f>IF(N110="snížená",J110,0)</f>
        <v>0</v>
      </c>
      <c r="BG110" s="208">
        <f>IF(N110="zákl. přenesená",J110,0)</f>
        <v>0</v>
      </c>
      <c r="BH110" s="208">
        <f>IF(N110="sníž. přenesená",J110,0)</f>
        <v>0</v>
      </c>
      <c r="BI110" s="208">
        <f>IF(N110="nulová",J110,0)</f>
        <v>0</v>
      </c>
      <c r="BJ110" s="16" t="s">
        <v>80</v>
      </c>
      <c r="BK110" s="208">
        <f>ROUND(I110*H110,2)</f>
        <v>0</v>
      </c>
      <c r="BL110" s="16" t="s">
        <v>120</v>
      </c>
      <c r="BM110" s="207" t="s">
        <v>179</v>
      </c>
    </row>
    <row r="111" s="2" customFormat="1">
      <c r="A111" s="37"/>
      <c r="B111" s="38"/>
      <c r="C111" s="39"/>
      <c r="D111" s="209" t="s">
        <v>122</v>
      </c>
      <c r="E111" s="39"/>
      <c r="F111" s="210" t="s">
        <v>180</v>
      </c>
      <c r="G111" s="39"/>
      <c r="H111" s="39"/>
      <c r="I111" s="211"/>
      <c r="J111" s="39"/>
      <c r="K111" s="39"/>
      <c r="L111" s="43"/>
      <c r="M111" s="212"/>
      <c r="N111" s="213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122</v>
      </c>
      <c r="AU111" s="16" t="s">
        <v>82</v>
      </c>
    </row>
    <row r="112" s="2" customFormat="1" ht="16.5" customHeight="1">
      <c r="A112" s="37"/>
      <c r="B112" s="38"/>
      <c r="C112" s="196" t="s">
        <v>181</v>
      </c>
      <c r="D112" s="196" t="s">
        <v>115</v>
      </c>
      <c r="E112" s="197" t="s">
        <v>182</v>
      </c>
      <c r="F112" s="198" t="s">
        <v>183</v>
      </c>
      <c r="G112" s="199" t="s">
        <v>173</v>
      </c>
      <c r="H112" s="200">
        <v>44</v>
      </c>
      <c r="I112" s="201"/>
      <c r="J112" s="202">
        <f>ROUND(I112*H112,2)</f>
        <v>0</v>
      </c>
      <c r="K112" s="198" t="s">
        <v>19</v>
      </c>
      <c r="L112" s="43"/>
      <c r="M112" s="203" t="s">
        <v>19</v>
      </c>
      <c r="N112" s="204" t="s">
        <v>46</v>
      </c>
      <c r="O112" s="83"/>
      <c r="P112" s="205">
        <f>O112*H112</f>
        <v>0</v>
      </c>
      <c r="Q112" s="205">
        <v>0.0143</v>
      </c>
      <c r="R112" s="205">
        <f>Q112*H112</f>
        <v>0.62919999999999998</v>
      </c>
      <c r="S112" s="205">
        <v>0</v>
      </c>
      <c r="T112" s="20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07" t="s">
        <v>120</v>
      </c>
      <c r="AT112" s="207" t="s">
        <v>115</v>
      </c>
      <c r="AU112" s="207" t="s">
        <v>82</v>
      </c>
      <c r="AY112" s="16" t="s">
        <v>113</v>
      </c>
      <c r="BE112" s="208">
        <f>IF(N112="základní",J112,0)</f>
        <v>0</v>
      </c>
      <c r="BF112" s="208">
        <f>IF(N112="snížená",J112,0)</f>
        <v>0</v>
      </c>
      <c r="BG112" s="208">
        <f>IF(N112="zákl. přenesená",J112,0)</f>
        <v>0</v>
      </c>
      <c r="BH112" s="208">
        <f>IF(N112="sníž. přenesená",J112,0)</f>
        <v>0</v>
      </c>
      <c r="BI112" s="208">
        <f>IF(N112="nulová",J112,0)</f>
        <v>0</v>
      </c>
      <c r="BJ112" s="16" t="s">
        <v>80</v>
      </c>
      <c r="BK112" s="208">
        <f>ROUND(I112*H112,2)</f>
        <v>0</v>
      </c>
      <c r="BL112" s="16" t="s">
        <v>120</v>
      </c>
      <c r="BM112" s="207" t="s">
        <v>184</v>
      </c>
    </row>
    <row r="113" s="2" customFormat="1">
      <c r="A113" s="37"/>
      <c r="B113" s="38"/>
      <c r="C113" s="39"/>
      <c r="D113" s="216" t="s">
        <v>185</v>
      </c>
      <c r="E113" s="39"/>
      <c r="F113" s="236" t="s">
        <v>186</v>
      </c>
      <c r="G113" s="39"/>
      <c r="H113" s="39"/>
      <c r="I113" s="211"/>
      <c r="J113" s="39"/>
      <c r="K113" s="39"/>
      <c r="L113" s="43"/>
      <c r="M113" s="212"/>
      <c r="N113" s="213"/>
      <c r="O113" s="83"/>
      <c r="P113" s="83"/>
      <c r="Q113" s="83"/>
      <c r="R113" s="83"/>
      <c r="S113" s="83"/>
      <c r="T113" s="84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16" t="s">
        <v>185</v>
      </c>
      <c r="AU113" s="16" t="s">
        <v>82</v>
      </c>
    </row>
    <row r="114" s="2" customFormat="1" ht="44.25" customHeight="1">
      <c r="A114" s="37"/>
      <c r="B114" s="38"/>
      <c r="C114" s="196" t="s">
        <v>187</v>
      </c>
      <c r="D114" s="196" t="s">
        <v>115</v>
      </c>
      <c r="E114" s="197" t="s">
        <v>188</v>
      </c>
      <c r="F114" s="198" t="s">
        <v>189</v>
      </c>
      <c r="G114" s="199" t="s">
        <v>173</v>
      </c>
      <c r="H114" s="200">
        <v>2</v>
      </c>
      <c r="I114" s="201"/>
      <c r="J114" s="202">
        <f>ROUND(I114*H114,2)</f>
        <v>0</v>
      </c>
      <c r="K114" s="198" t="s">
        <v>119</v>
      </c>
      <c r="L114" s="43"/>
      <c r="M114" s="203" t="s">
        <v>19</v>
      </c>
      <c r="N114" s="204" t="s">
        <v>46</v>
      </c>
      <c r="O114" s="83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07" t="s">
        <v>120</v>
      </c>
      <c r="AT114" s="207" t="s">
        <v>115</v>
      </c>
      <c r="AU114" s="207" t="s">
        <v>82</v>
      </c>
      <c r="AY114" s="16" t="s">
        <v>113</v>
      </c>
      <c r="BE114" s="208">
        <f>IF(N114="základní",J114,0)</f>
        <v>0</v>
      </c>
      <c r="BF114" s="208">
        <f>IF(N114="snížená",J114,0)</f>
        <v>0</v>
      </c>
      <c r="BG114" s="208">
        <f>IF(N114="zákl. přenesená",J114,0)</f>
        <v>0</v>
      </c>
      <c r="BH114" s="208">
        <f>IF(N114="sníž. přenesená",J114,0)</f>
        <v>0</v>
      </c>
      <c r="BI114" s="208">
        <f>IF(N114="nulová",J114,0)</f>
        <v>0</v>
      </c>
      <c r="BJ114" s="16" t="s">
        <v>80</v>
      </c>
      <c r="BK114" s="208">
        <f>ROUND(I114*H114,2)</f>
        <v>0</v>
      </c>
      <c r="BL114" s="16" t="s">
        <v>120</v>
      </c>
      <c r="BM114" s="207" t="s">
        <v>190</v>
      </c>
    </row>
    <row r="115" s="2" customFormat="1">
      <c r="A115" s="37"/>
      <c r="B115" s="38"/>
      <c r="C115" s="39"/>
      <c r="D115" s="209" t="s">
        <v>122</v>
      </c>
      <c r="E115" s="39"/>
      <c r="F115" s="210" t="s">
        <v>191</v>
      </c>
      <c r="G115" s="39"/>
      <c r="H115" s="39"/>
      <c r="I115" s="211"/>
      <c r="J115" s="39"/>
      <c r="K115" s="39"/>
      <c r="L115" s="43"/>
      <c r="M115" s="212"/>
      <c r="N115" s="213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122</v>
      </c>
      <c r="AU115" s="16" t="s">
        <v>82</v>
      </c>
    </row>
    <row r="116" s="2" customFormat="1" ht="37.8" customHeight="1">
      <c r="A116" s="37"/>
      <c r="B116" s="38"/>
      <c r="C116" s="196" t="s">
        <v>8</v>
      </c>
      <c r="D116" s="196" t="s">
        <v>115</v>
      </c>
      <c r="E116" s="197" t="s">
        <v>192</v>
      </c>
      <c r="F116" s="198" t="s">
        <v>193</v>
      </c>
      <c r="G116" s="199" t="s">
        <v>141</v>
      </c>
      <c r="H116" s="200">
        <v>2</v>
      </c>
      <c r="I116" s="201"/>
      <c r="J116" s="202">
        <f>ROUND(I116*H116,2)</f>
        <v>0</v>
      </c>
      <c r="K116" s="198" t="s">
        <v>19</v>
      </c>
      <c r="L116" s="43"/>
      <c r="M116" s="203" t="s">
        <v>19</v>
      </c>
      <c r="N116" s="204" t="s">
        <v>46</v>
      </c>
      <c r="O116" s="83"/>
      <c r="P116" s="205">
        <f>O116*H116</f>
        <v>0</v>
      </c>
      <c r="Q116" s="205">
        <v>0</v>
      </c>
      <c r="R116" s="205">
        <f>Q116*H116</f>
        <v>0</v>
      </c>
      <c r="S116" s="205">
        <v>0</v>
      </c>
      <c r="T116" s="20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07" t="s">
        <v>120</v>
      </c>
      <c r="AT116" s="207" t="s">
        <v>115</v>
      </c>
      <c r="AU116" s="207" t="s">
        <v>82</v>
      </c>
      <c r="AY116" s="16" t="s">
        <v>113</v>
      </c>
      <c r="BE116" s="208">
        <f>IF(N116="základní",J116,0)</f>
        <v>0</v>
      </c>
      <c r="BF116" s="208">
        <f>IF(N116="snížená",J116,0)</f>
        <v>0</v>
      </c>
      <c r="BG116" s="208">
        <f>IF(N116="zákl. přenesená",J116,0)</f>
        <v>0</v>
      </c>
      <c r="BH116" s="208">
        <f>IF(N116="sníž. přenesená",J116,0)</f>
        <v>0</v>
      </c>
      <c r="BI116" s="208">
        <f>IF(N116="nulová",J116,0)</f>
        <v>0</v>
      </c>
      <c r="BJ116" s="16" t="s">
        <v>80</v>
      </c>
      <c r="BK116" s="208">
        <f>ROUND(I116*H116,2)</f>
        <v>0</v>
      </c>
      <c r="BL116" s="16" t="s">
        <v>120</v>
      </c>
      <c r="BM116" s="207" t="s">
        <v>194</v>
      </c>
    </row>
    <row r="117" s="2" customFormat="1" ht="24.15" customHeight="1">
      <c r="A117" s="37"/>
      <c r="B117" s="38"/>
      <c r="C117" s="196" t="s">
        <v>195</v>
      </c>
      <c r="D117" s="196" t="s">
        <v>115</v>
      </c>
      <c r="E117" s="197" t="s">
        <v>196</v>
      </c>
      <c r="F117" s="198" t="s">
        <v>197</v>
      </c>
      <c r="G117" s="199" t="s">
        <v>141</v>
      </c>
      <c r="H117" s="200">
        <v>2</v>
      </c>
      <c r="I117" s="201"/>
      <c r="J117" s="202">
        <f>ROUND(I117*H117,2)</f>
        <v>0</v>
      </c>
      <c r="K117" s="198" t="s">
        <v>119</v>
      </c>
      <c r="L117" s="43"/>
      <c r="M117" s="203" t="s">
        <v>19</v>
      </c>
      <c r="N117" s="204" t="s">
        <v>46</v>
      </c>
      <c r="O117" s="83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7" t="s">
        <v>120</v>
      </c>
      <c r="AT117" s="207" t="s">
        <v>115</v>
      </c>
      <c r="AU117" s="207" t="s">
        <v>82</v>
      </c>
      <c r="AY117" s="16" t="s">
        <v>113</v>
      </c>
      <c r="BE117" s="208">
        <f>IF(N117="základní",J117,0)</f>
        <v>0</v>
      </c>
      <c r="BF117" s="208">
        <f>IF(N117="snížená",J117,0)</f>
        <v>0</v>
      </c>
      <c r="BG117" s="208">
        <f>IF(N117="zákl. přenesená",J117,0)</f>
        <v>0</v>
      </c>
      <c r="BH117" s="208">
        <f>IF(N117="sníž. přenesená",J117,0)</f>
        <v>0</v>
      </c>
      <c r="BI117" s="208">
        <f>IF(N117="nulová",J117,0)</f>
        <v>0</v>
      </c>
      <c r="BJ117" s="16" t="s">
        <v>80</v>
      </c>
      <c r="BK117" s="208">
        <f>ROUND(I117*H117,2)</f>
        <v>0</v>
      </c>
      <c r="BL117" s="16" t="s">
        <v>120</v>
      </c>
      <c r="BM117" s="207" t="s">
        <v>198</v>
      </c>
    </row>
    <row r="118" s="2" customFormat="1">
      <c r="A118" s="37"/>
      <c r="B118" s="38"/>
      <c r="C118" s="39"/>
      <c r="D118" s="209" t="s">
        <v>122</v>
      </c>
      <c r="E118" s="39"/>
      <c r="F118" s="210" t="s">
        <v>199</v>
      </c>
      <c r="G118" s="39"/>
      <c r="H118" s="39"/>
      <c r="I118" s="211"/>
      <c r="J118" s="39"/>
      <c r="K118" s="39"/>
      <c r="L118" s="43"/>
      <c r="M118" s="212"/>
      <c r="N118" s="213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122</v>
      </c>
      <c r="AU118" s="16" t="s">
        <v>82</v>
      </c>
    </row>
    <row r="119" s="12" customFormat="1" ht="22.8" customHeight="1">
      <c r="A119" s="12"/>
      <c r="B119" s="180"/>
      <c r="C119" s="181"/>
      <c r="D119" s="182" t="s">
        <v>74</v>
      </c>
      <c r="E119" s="194" t="s">
        <v>200</v>
      </c>
      <c r="F119" s="194" t="s">
        <v>201</v>
      </c>
      <c r="G119" s="181"/>
      <c r="H119" s="181"/>
      <c r="I119" s="184"/>
      <c r="J119" s="195">
        <f>BK119</f>
        <v>0</v>
      </c>
      <c r="K119" s="181"/>
      <c r="L119" s="186"/>
      <c r="M119" s="187"/>
      <c r="N119" s="188"/>
      <c r="O119" s="188"/>
      <c r="P119" s="189">
        <f>SUM(P120:P128)</f>
        <v>0</v>
      </c>
      <c r="Q119" s="188"/>
      <c r="R119" s="189">
        <f>SUM(R120:R128)</f>
        <v>0</v>
      </c>
      <c r="S119" s="188"/>
      <c r="T119" s="190">
        <f>SUM(T120:T128)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1" t="s">
        <v>80</v>
      </c>
      <c r="AT119" s="192" t="s">
        <v>74</v>
      </c>
      <c r="AU119" s="192" t="s">
        <v>80</v>
      </c>
      <c r="AY119" s="191" t="s">
        <v>113</v>
      </c>
      <c r="BK119" s="193">
        <f>SUM(BK120:BK128)</f>
        <v>0</v>
      </c>
    </row>
    <row r="120" s="2" customFormat="1" ht="24.15" customHeight="1">
      <c r="A120" s="37"/>
      <c r="B120" s="38"/>
      <c r="C120" s="196" t="s">
        <v>202</v>
      </c>
      <c r="D120" s="196" t="s">
        <v>115</v>
      </c>
      <c r="E120" s="197" t="s">
        <v>203</v>
      </c>
      <c r="F120" s="198" t="s">
        <v>204</v>
      </c>
      <c r="G120" s="199" t="s">
        <v>205</v>
      </c>
      <c r="H120" s="200">
        <v>0.61399999999999999</v>
      </c>
      <c r="I120" s="201"/>
      <c r="J120" s="202">
        <f>ROUND(I120*H120,2)</f>
        <v>0</v>
      </c>
      <c r="K120" s="198" t="s">
        <v>119</v>
      </c>
      <c r="L120" s="43"/>
      <c r="M120" s="203" t="s">
        <v>19</v>
      </c>
      <c r="N120" s="204" t="s">
        <v>46</v>
      </c>
      <c r="O120" s="83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07" t="s">
        <v>120</v>
      </c>
      <c r="AT120" s="207" t="s">
        <v>115</v>
      </c>
      <c r="AU120" s="207" t="s">
        <v>82</v>
      </c>
      <c r="AY120" s="16" t="s">
        <v>113</v>
      </c>
      <c r="BE120" s="208">
        <f>IF(N120="základní",J120,0)</f>
        <v>0</v>
      </c>
      <c r="BF120" s="208">
        <f>IF(N120="snížená",J120,0)</f>
        <v>0</v>
      </c>
      <c r="BG120" s="208">
        <f>IF(N120="zákl. přenesená",J120,0)</f>
        <v>0</v>
      </c>
      <c r="BH120" s="208">
        <f>IF(N120="sníž. přenesená",J120,0)</f>
        <v>0</v>
      </c>
      <c r="BI120" s="208">
        <f>IF(N120="nulová",J120,0)</f>
        <v>0</v>
      </c>
      <c r="BJ120" s="16" t="s">
        <v>80</v>
      </c>
      <c r="BK120" s="208">
        <f>ROUND(I120*H120,2)</f>
        <v>0</v>
      </c>
      <c r="BL120" s="16" t="s">
        <v>120</v>
      </c>
      <c r="BM120" s="207" t="s">
        <v>206</v>
      </c>
    </row>
    <row r="121" s="2" customFormat="1">
      <c r="A121" s="37"/>
      <c r="B121" s="38"/>
      <c r="C121" s="39"/>
      <c r="D121" s="209" t="s">
        <v>122</v>
      </c>
      <c r="E121" s="39"/>
      <c r="F121" s="210" t="s">
        <v>207</v>
      </c>
      <c r="G121" s="39"/>
      <c r="H121" s="39"/>
      <c r="I121" s="211"/>
      <c r="J121" s="39"/>
      <c r="K121" s="39"/>
      <c r="L121" s="43"/>
      <c r="M121" s="212"/>
      <c r="N121" s="213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122</v>
      </c>
      <c r="AU121" s="16" t="s">
        <v>82</v>
      </c>
    </row>
    <row r="122" s="2" customFormat="1" ht="24.15" customHeight="1">
      <c r="A122" s="37"/>
      <c r="B122" s="38"/>
      <c r="C122" s="196" t="s">
        <v>208</v>
      </c>
      <c r="D122" s="196" t="s">
        <v>115</v>
      </c>
      <c r="E122" s="197" t="s">
        <v>209</v>
      </c>
      <c r="F122" s="198" t="s">
        <v>210</v>
      </c>
      <c r="G122" s="199" t="s">
        <v>205</v>
      </c>
      <c r="H122" s="200">
        <v>5.5259999999999998</v>
      </c>
      <c r="I122" s="201"/>
      <c r="J122" s="202">
        <f>ROUND(I122*H122,2)</f>
        <v>0</v>
      </c>
      <c r="K122" s="198" t="s">
        <v>119</v>
      </c>
      <c r="L122" s="43"/>
      <c r="M122" s="203" t="s">
        <v>19</v>
      </c>
      <c r="N122" s="204" t="s">
        <v>46</v>
      </c>
      <c r="O122" s="83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07" t="s">
        <v>120</v>
      </c>
      <c r="AT122" s="207" t="s">
        <v>115</v>
      </c>
      <c r="AU122" s="207" t="s">
        <v>82</v>
      </c>
      <c r="AY122" s="16" t="s">
        <v>113</v>
      </c>
      <c r="BE122" s="208">
        <f>IF(N122="základní",J122,0)</f>
        <v>0</v>
      </c>
      <c r="BF122" s="208">
        <f>IF(N122="snížená",J122,0)</f>
        <v>0</v>
      </c>
      <c r="BG122" s="208">
        <f>IF(N122="zákl. přenesená",J122,0)</f>
        <v>0</v>
      </c>
      <c r="BH122" s="208">
        <f>IF(N122="sníž. přenesená",J122,0)</f>
        <v>0</v>
      </c>
      <c r="BI122" s="208">
        <f>IF(N122="nulová",J122,0)</f>
        <v>0</v>
      </c>
      <c r="BJ122" s="16" t="s">
        <v>80</v>
      </c>
      <c r="BK122" s="208">
        <f>ROUND(I122*H122,2)</f>
        <v>0</v>
      </c>
      <c r="BL122" s="16" t="s">
        <v>120</v>
      </c>
      <c r="BM122" s="207" t="s">
        <v>211</v>
      </c>
    </row>
    <row r="123" s="2" customFormat="1">
      <c r="A123" s="37"/>
      <c r="B123" s="38"/>
      <c r="C123" s="39"/>
      <c r="D123" s="209" t="s">
        <v>122</v>
      </c>
      <c r="E123" s="39"/>
      <c r="F123" s="210" t="s">
        <v>212</v>
      </c>
      <c r="G123" s="39"/>
      <c r="H123" s="39"/>
      <c r="I123" s="211"/>
      <c r="J123" s="39"/>
      <c r="K123" s="39"/>
      <c r="L123" s="43"/>
      <c r="M123" s="212"/>
      <c r="N123" s="213"/>
      <c r="O123" s="83"/>
      <c r="P123" s="83"/>
      <c r="Q123" s="83"/>
      <c r="R123" s="83"/>
      <c r="S123" s="83"/>
      <c r="T123" s="84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122</v>
      </c>
      <c r="AU123" s="16" t="s">
        <v>82</v>
      </c>
    </row>
    <row r="124" s="13" customFormat="1">
      <c r="A124" s="13"/>
      <c r="B124" s="214"/>
      <c r="C124" s="215"/>
      <c r="D124" s="216" t="s">
        <v>124</v>
      </c>
      <c r="E124" s="215"/>
      <c r="F124" s="218" t="s">
        <v>213</v>
      </c>
      <c r="G124" s="215"/>
      <c r="H124" s="219">
        <v>5.5259999999999998</v>
      </c>
      <c r="I124" s="220"/>
      <c r="J124" s="215"/>
      <c r="K124" s="215"/>
      <c r="L124" s="221"/>
      <c r="M124" s="222"/>
      <c r="N124" s="223"/>
      <c r="O124" s="223"/>
      <c r="P124" s="223"/>
      <c r="Q124" s="223"/>
      <c r="R124" s="223"/>
      <c r="S124" s="223"/>
      <c r="T124" s="22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5" t="s">
        <v>124</v>
      </c>
      <c r="AU124" s="225" t="s">
        <v>82</v>
      </c>
      <c r="AV124" s="13" t="s">
        <v>82</v>
      </c>
      <c r="AW124" s="13" t="s">
        <v>4</v>
      </c>
      <c r="AX124" s="13" t="s">
        <v>80</v>
      </c>
      <c r="AY124" s="225" t="s">
        <v>113</v>
      </c>
    </row>
    <row r="125" s="2" customFormat="1" ht="24.15" customHeight="1">
      <c r="A125" s="37"/>
      <c r="B125" s="38"/>
      <c r="C125" s="196" t="s">
        <v>214</v>
      </c>
      <c r="D125" s="196" t="s">
        <v>115</v>
      </c>
      <c r="E125" s="197" t="s">
        <v>215</v>
      </c>
      <c r="F125" s="198" t="s">
        <v>216</v>
      </c>
      <c r="G125" s="199" t="s">
        <v>205</v>
      </c>
      <c r="H125" s="200">
        <v>0.61399999999999999</v>
      </c>
      <c r="I125" s="201"/>
      <c r="J125" s="202">
        <f>ROUND(I125*H125,2)</f>
        <v>0</v>
      </c>
      <c r="K125" s="198" t="s">
        <v>119</v>
      </c>
      <c r="L125" s="43"/>
      <c r="M125" s="203" t="s">
        <v>19</v>
      </c>
      <c r="N125" s="204" t="s">
        <v>46</v>
      </c>
      <c r="O125" s="83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7" t="s">
        <v>120</v>
      </c>
      <c r="AT125" s="207" t="s">
        <v>115</v>
      </c>
      <c r="AU125" s="207" t="s">
        <v>82</v>
      </c>
      <c r="AY125" s="16" t="s">
        <v>113</v>
      </c>
      <c r="BE125" s="208">
        <f>IF(N125="základní",J125,0)</f>
        <v>0</v>
      </c>
      <c r="BF125" s="208">
        <f>IF(N125="snížená",J125,0)</f>
        <v>0</v>
      </c>
      <c r="BG125" s="208">
        <f>IF(N125="zákl. přenesená",J125,0)</f>
        <v>0</v>
      </c>
      <c r="BH125" s="208">
        <f>IF(N125="sníž. přenesená",J125,0)</f>
        <v>0</v>
      </c>
      <c r="BI125" s="208">
        <f>IF(N125="nulová",J125,0)</f>
        <v>0</v>
      </c>
      <c r="BJ125" s="16" t="s">
        <v>80</v>
      </c>
      <c r="BK125" s="208">
        <f>ROUND(I125*H125,2)</f>
        <v>0</v>
      </c>
      <c r="BL125" s="16" t="s">
        <v>120</v>
      </c>
      <c r="BM125" s="207" t="s">
        <v>217</v>
      </c>
    </row>
    <row r="126" s="2" customFormat="1">
      <c r="A126" s="37"/>
      <c r="B126" s="38"/>
      <c r="C126" s="39"/>
      <c r="D126" s="209" t="s">
        <v>122</v>
      </c>
      <c r="E126" s="39"/>
      <c r="F126" s="210" t="s">
        <v>218</v>
      </c>
      <c r="G126" s="39"/>
      <c r="H126" s="39"/>
      <c r="I126" s="211"/>
      <c r="J126" s="39"/>
      <c r="K126" s="39"/>
      <c r="L126" s="43"/>
      <c r="M126" s="212"/>
      <c r="N126" s="213"/>
      <c r="O126" s="83"/>
      <c r="P126" s="83"/>
      <c r="Q126" s="83"/>
      <c r="R126" s="83"/>
      <c r="S126" s="83"/>
      <c r="T126" s="84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122</v>
      </c>
      <c r="AU126" s="16" t="s">
        <v>82</v>
      </c>
    </row>
    <row r="127" s="2" customFormat="1" ht="16.5" customHeight="1">
      <c r="A127" s="37"/>
      <c r="B127" s="38"/>
      <c r="C127" s="196" t="s">
        <v>219</v>
      </c>
      <c r="D127" s="196" t="s">
        <v>115</v>
      </c>
      <c r="E127" s="197" t="s">
        <v>220</v>
      </c>
      <c r="F127" s="198" t="s">
        <v>221</v>
      </c>
      <c r="G127" s="199" t="s">
        <v>205</v>
      </c>
      <c r="H127" s="200">
        <v>0.096000000000000002</v>
      </c>
      <c r="I127" s="201"/>
      <c r="J127" s="202">
        <f>ROUND(I127*H127,2)</f>
        <v>0</v>
      </c>
      <c r="K127" s="198" t="s">
        <v>19</v>
      </c>
      <c r="L127" s="43"/>
      <c r="M127" s="203" t="s">
        <v>19</v>
      </c>
      <c r="N127" s="204" t="s">
        <v>46</v>
      </c>
      <c r="O127" s="83"/>
      <c r="P127" s="205">
        <f>O127*H127</f>
        <v>0</v>
      </c>
      <c r="Q127" s="205">
        <v>0</v>
      </c>
      <c r="R127" s="205">
        <f>Q127*H127</f>
        <v>0</v>
      </c>
      <c r="S127" s="205">
        <v>0</v>
      </c>
      <c r="T127" s="20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7" t="s">
        <v>120</v>
      </c>
      <c r="AT127" s="207" t="s">
        <v>115</v>
      </c>
      <c r="AU127" s="207" t="s">
        <v>82</v>
      </c>
      <c r="AY127" s="16" t="s">
        <v>113</v>
      </c>
      <c r="BE127" s="208">
        <f>IF(N127="základní",J127,0)</f>
        <v>0</v>
      </c>
      <c r="BF127" s="208">
        <f>IF(N127="snížená",J127,0)</f>
        <v>0</v>
      </c>
      <c r="BG127" s="208">
        <f>IF(N127="zákl. přenesená",J127,0)</f>
        <v>0</v>
      </c>
      <c r="BH127" s="208">
        <f>IF(N127="sníž. přenesená",J127,0)</f>
        <v>0</v>
      </c>
      <c r="BI127" s="208">
        <f>IF(N127="nulová",J127,0)</f>
        <v>0</v>
      </c>
      <c r="BJ127" s="16" t="s">
        <v>80</v>
      </c>
      <c r="BK127" s="208">
        <f>ROUND(I127*H127,2)</f>
        <v>0</v>
      </c>
      <c r="BL127" s="16" t="s">
        <v>120</v>
      </c>
      <c r="BM127" s="207" t="s">
        <v>222</v>
      </c>
    </row>
    <row r="128" s="2" customFormat="1">
      <c r="A128" s="37"/>
      <c r="B128" s="38"/>
      <c r="C128" s="39"/>
      <c r="D128" s="216" t="s">
        <v>185</v>
      </c>
      <c r="E128" s="39"/>
      <c r="F128" s="236" t="s">
        <v>223</v>
      </c>
      <c r="G128" s="39"/>
      <c r="H128" s="39"/>
      <c r="I128" s="211"/>
      <c r="J128" s="39"/>
      <c r="K128" s="39"/>
      <c r="L128" s="43"/>
      <c r="M128" s="212"/>
      <c r="N128" s="213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185</v>
      </c>
      <c r="AU128" s="16" t="s">
        <v>82</v>
      </c>
    </row>
    <row r="129" s="12" customFormat="1" ht="22.8" customHeight="1">
      <c r="A129" s="12"/>
      <c r="B129" s="180"/>
      <c r="C129" s="181"/>
      <c r="D129" s="182" t="s">
        <v>74</v>
      </c>
      <c r="E129" s="194" t="s">
        <v>224</v>
      </c>
      <c r="F129" s="194" t="s">
        <v>225</v>
      </c>
      <c r="G129" s="181"/>
      <c r="H129" s="181"/>
      <c r="I129" s="184"/>
      <c r="J129" s="195">
        <f>BK129</f>
        <v>0</v>
      </c>
      <c r="K129" s="181"/>
      <c r="L129" s="186"/>
      <c r="M129" s="187"/>
      <c r="N129" s="188"/>
      <c r="O129" s="188"/>
      <c r="P129" s="189">
        <f>SUM(P130:P131)</f>
        <v>0</v>
      </c>
      <c r="Q129" s="188"/>
      <c r="R129" s="189">
        <f>SUM(R130:R131)</f>
        <v>0</v>
      </c>
      <c r="S129" s="188"/>
      <c r="T129" s="190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91" t="s">
        <v>80</v>
      </c>
      <c r="AT129" s="192" t="s">
        <v>74</v>
      </c>
      <c r="AU129" s="192" t="s">
        <v>80</v>
      </c>
      <c r="AY129" s="191" t="s">
        <v>113</v>
      </c>
      <c r="BK129" s="193">
        <f>SUM(BK130:BK131)</f>
        <v>0</v>
      </c>
    </row>
    <row r="130" s="2" customFormat="1" ht="24.15" customHeight="1">
      <c r="A130" s="37"/>
      <c r="B130" s="38"/>
      <c r="C130" s="196" t="s">
        <v>7</v>
      </c>
      <c r="D130" s="196" t="s">
        <v>115</v>
      </c>
      <c r="E130" s="197" t="s">
        <v>226</v>
      </c>
      <c r="F130" s="198" t="s">
        <v>227</v>
      </c>
      <c r="G130" s="199" t="s">
        <v>205</v>
      </c>
      <c r="H130" s="200">
        <v>10.533</v>
      </c>
      <c r="I130" s="201"/>
      <c r="J130" s="202">
        <f>ROUND(I130*H130,2)</f>
        <v>0</v>
      </c>
      <c r="K130" s="198" t="s">
        <v>119</v>
      </c>
      <c r="L130" s="43"/>
      <c r="M130" s="203" t="s">
        <v>19</v>
      </c>
      <c r="N130" s="204" t="s">
        <v>46</v>
      </c>
      <c r="O130" s="83"/>
      <c r="P130" s="205">
        <f>O130*H130</f>
        <v>0</v>
      </c>
      <c r="Q130" s="205">
        <v>0</v>
      </c>
      <c r="R130" s="205">
        <f>Q130*H130</f>
        <v>0</v>
      </c>
      <c r="S130" s="205">
        <v>0</v>
      </c>
      <c r="T130" s="20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07" t="s">
        <v>120</v>
      </c>
      <c r="AT130" s="207" t="s">
        <v>115</v>
      </c>
      <c r="AU130" s="207" t="s">
        <v>82</v>
      </c>
      <c r="AY130" s="16" t="s">
        <v>113</v>
      </c>
      <c r="BE130" s="208">
        <f>IF(N130="základní",J130,0)</f>
        <v>0</v>
      </c>
      <c r="BF130" s="208">
        <f>IF(N130="snížená",J130,0)</f>
        <v>0</v>
      </c>
      <c r="BG130" s="208">
        <f>IF(N130="zákl. přenesená",J130,0)</f>
        <v>0</v>
      </c>
      <c r="BH130" s="208">
        <f>IF(N130="sníž. přenesená",J130,0)</f>
        <v>0</v>
      </c>
      <c r="BI130" s="208">
        <f>IF(N130="nulová",J130,0)</f>
        <v>0</v>
      </c>
      <c r="BJ130" s="16" t="s">
        <v>80</v>
      </c>
      <c r="BK130" s="208">
        <f>ROUND(I130*H130,2)</f>
        <v>0</v>
      </c>
      <c r="BL130" s="16" t="s">
        <v>120</v>
      </c>
      <c r="BM130" s="207" t="s">
        <v>228</v>
      </c>
    </row>
    <row r="131" s="2" customFormat="1">
      <c r="A131" s="37"/>
      <c r="B131" s="38"/>
      <c r="C131" s="39"/>
      <c r="D131" s="209" t="s">
        <v>122</v>
      </c>
      <c r="E131" s="39"/>
      <c r="F131" s="210" t="s">
        <v>229</v>
      </c>
      <c r="G131" s="39"/>
      <c r="H131" s="39"/>
      <c r="I131" s="211"/>
      <c r="J131" s="39"/>
      <c r="K131" s="39"/>
      <c r="L131" s="43"/>
      <c r="M131" s="212"/>
      <c r="N131" s="213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122</v>
      </c>
      <c r="AU131" s="16" t="s">
        <v>82</v>
      </c>
    </row>
    <row r="132" s="12" customFormat="1" ht="25.92" customHeight="1">
      <c r="A132" s="12"/>
      <c r="B132" s="180"/>
      <c r="C132" s="181"/>
      <c r="D132" s="182" t="s">
        <v>74</v>
      </c>
      <c r="E132" s="183" t="s">
        <v>230</v>
      </c>
      <c r="F132" s="183" t="s">
        <v>231</v>
      </c>
      <c r="G132" s="181"/>
      <c r="H132" s="181"/>
      <c r="I132" s="184"/>
      <c r="J132" s="185">
        <f>BK132</f>
        <v>0</v>
      </c>
      <c r="K132" s="181"/>
      <c r="L132" s="186"/>
      <c r="M132" s="187"/>
      <c r="N132" s="188"/>
      <c r="O132" s="188"/>
      <c r="P132" s="189">
        <f>P133+P142+P145</f>
        <v>0</v>
      </c>
      <c r="Q132" s="188"/>
      <c r="R132" s="189">
        <f>R133+R142+R145</f>
        <v>0</v>
      </c>
      <c r="S132" s="188"/>
      <c r="T132" s="190">
        <f>T133+T142+T145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191" t="s">
        <v>126</v>
      </c>
      <c r="AT132" s="192" t="s">
        <v>74</v>
      </c>
      <c r="AU132" s="192" t="s">
        <v>75</v>
      </c>
      <c r="AY132" s="191" t="s">
        <v>113</v>
      </c>
      <c r="BK132" s="193">
        <f>BK133+BK142+BK145</f>
        <v>0</v>
      </c>
    </row>
    <row r="133" s="12" customFormat="1" ht="22.8" customHeight="1">
      <c r="A133" s="12"/>
      <c r="B133" s="180"/>
      <c r="C133" s="181"/>
      <c r="D133" s="182" t="s">
        <v>74</v>
      </c>
      <c r="E133" s="194" t="s">
        <v>232</v>
      </c>
      <c r="F133" s="194" t="s">
        <v>233</v>
      </c>
      <c r="G133" s="181"/>
      <c r="H133" s="181"/>
      <c r="I133" s="184"/>
      <c r="J133" s="195">
        <f>BK133</f>
        <v>0</v>
      </c>
      <c r="K133" s="181"/>
      <c r="L133" s="186"/>
      <c r="M133" s="187"/>
      <c r="N133" s="188"/>
      <c r="O133" s="188"/>
      <c r="P133" s="189">
        <f>SUM(P134:P141)</f>
        <v>0</v>
      </c>
      <c r="Q133" s="188"/>
      <c r="R133" s="189">
        <f>SUM(R134:R141)</f>
        <v>0</v>
      </c>
      <c r="S133" s="188"/>
      <c r="T133" s="190">
        <f>SUM(T134:T141)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91" t="s">
        <v>126</v>
      </c>
      <c r="AT133" s="192" t="s">
        <v>74</v>
      </c>
      <c r="AU133" s="192" t="s">
        <v>80</v>
      </c>
      <c r="AY133" s="191" t="s">
        <v>113</v>
      </c>
      <c r="BK133" s="193">
        <f>SUM(BK134:BK141)</f>
        <v>0</v>
      </c>
    </row>
    <row r="134" s="2" customFormat="1" ht="16.5" customHeight="1">
      <c r="A134" s="37"/>
      <c r="B134" s="38"/>
      <c r="C134" s="196" t="s">
        <v>234</v>
      </c>
      <c r="D134" s="196" t="s">
        <v>115</v>
      </c>
      <c r="E134" s="197" t="s">
        <v>235</v>
      </c>
      <c r="F134" s="198" t="s">
        <v>236</v>
      </c>
      <c r="G134" s="199" t="s">
        <v>237</v>
      </c>
      <c r="H134" s="200">
        <v>1</v>
      </c>
      <c r="I134" s="201"/>
      <c r="J134" s="202">
        <f>ROUND(I134*H134,2)</f>
        <v>0</v>
      </c>
      <c r="K134" s="198" t="s">
        <v>119</v>
      </c>
      <c r="L134" s="43"/>
      <c r="M134" s="203" t="s">
        <v>19</v>
      </c>
      <c r="N134" s="204" t="s">
        <v>46</v>
      </c>
      <c r="O134" s="83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07" t="s">
        <v>238</v>
      </c>
      <c r="AT134" s="207" t="s">
        <v>115</v>
      </c>
      <c r="AU134" s="207" t="s">
        <v>82</v>
      </c>
      <c r="AY134" s="16" t="s">
        <v>113</v>
      </c>
      <c r="BE134" s="208">
        <f>IF(N134="základní",J134,0)</f>
        <v>0</v>
      </c>
      <c r="BF134" s="208">
        <f>IF(N134="snížená",J134,0)</f>
        <v>0</v>
      </c>
      <c r="BG134" s="208">
        <f>IF(N134="zákl. přenesená",J134,0)</f>
        <v>0</v>
      </c>
      <c r="BH134" s="208">
        <f>IF(N134="sníž. přenesená",J134,0)</f>
        <v>0</v>
      </c>
      <c r="BI134" s="208">
        <f>IF(N134="nulová",J134,0)</f>
        <v>0</v>
      </c>
      <c r="BJ134" s="16" t="s">
        <v>80</v>
      </c>
      <c r="BK134" s="208">
        <f>ROUND(I134*H134,2)</f>
        <v>0</v>
      </c>
      <c r="BL134" s="16" t="s">
        <v>238</v>
      </c>
      <c r="BM134" s="207" t="s">
        <v>239</v>
      </c>
    </row>
    <row r="135" s="2" customFormat="1">
      <c r="A135" s="37"/>
      <c r="B135" s="38"/>
      <c r="C135" s="39"/>
      <c r="D135" s="209" t="s">
        <v>122</v>
      </c>
      <c r="E135" s="39"/>
      <c r="F135" s="210" t="s">
        <v>240</v>
      </c>
      <c r="G135" s="39"/>
      <c r="H135" s="39"/>
      <c r="I135" s="211"/>
      <c r="J135" s="39"/>
      <c r="K135" s="39"/>
      <c r="L135" s="43"/>
      <c r="M135" s="212"/>
      <c r="N135" s="213"/>
      <c r="O135" s="83"/>
      <c r="P135" s="83"/>
      <c r="Q135" s="83"/>
      <c r="R135" s="83"/>
      <c r="S135" s="83"/>
      <c r="T135" s="84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122</v>
      </c>
      <c r="AU135" s="16" t="s">
        <v>82</v>
      </c>
    </row>
    <row r="136" s="2" customFormat="1" ht="16.5" customHeight="1">
      <c r="A136" s="37"/>
      <c r="B136" s="38"/>
      <c r="C136" s="196" t="s">
        <v>241</v>
      </c>
      <c r="D136" s="196" t="s">
        <v>115</v>
      </c>
      <c r="E136" s="197" t="s">
        <v>242</v>
      </c>
      <c r="F136" s="198" t="s">
        <v>243</v>
      </c>
      <c r="G136" s="199" t="s">
        <v>237</v>
      </c>
      <c r="H136" s="200">
        <v>1</v>
      </c>
      <c r="I136" s="201"/>
      <c r="J136" s="202">
        <f>ROUND(I136*H136,2)</f>
        <v>0</v>
      </c>
      <c r="K136" s="198" t="s">
        <v>119</v>
      </c>
      <c r="L136" s="43"/>
      <c r="M136" s="203" t="s">
        <v>19</v>
      </c>
      <c r="N136" s="204" t="s">
        <v>46</v>
      </c>
      <c r="O136" s="83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07" t="s">
        <v>238</v>
      </c>
      <c r="AT136" s="207" t="s">
        <v>115</v>
      </c>
      <c r="AU136" s="207" t="s">
        <v>82</v>
      </c>
      <c r="AY136" s="16" t="s">
        <v>113</v>
      </c>
      <c r="BE136" s="208">
        <f>IF(N136="základní",J136,0)</f>
        <v>0</v>
      </c>
      <c r="BF136" s="208">
        <f>IF(N136="snížená",J136,0)</f>
        <v>0</v>
      </c>
      <c r="BG136" s="208">
        <f>IF(N136="zákl. přenesená",J136,0)</f>
        <v>0</v>
      </c>
      <c r="BH136" s="208">
        <f>IF(N136="sníž. přenesená",J136,0)</f>
        <v>0</v>
      </c>
      <c r="BI136" s="208">
        <f>IF(N136="nulová",J136,0)</f>
        <v>0</v>
      </c>
      <c r="BJ136" s="16" t="s">
        <v>80</v>
      </c>
      <c r="BK136" s="208">
        <f>ROUND(I136*H136,2)</f>
        <v>0</v>
      </c>
      <c r="BL136" s="16" t="s">
        <v>238</v>
      </c>
      <c r="BM136" s="207" t="s">
        <v>244</v>
      </c>
    </row>
    <row r="137" s="2" customFormat="1">
      <c r="A137" s="37"/>
      <c r="B137" s="38"/>
      <c r="C137" s="39"/>
      <c r="D137" s="209" t="s">
        <v>122</v>
      </c>
      <c r="E137" s="39"/>
      <c r="F137" s="210" t="s">
        <v>245</v>
      </c>
      <c r="G137" s="39"/>
      <c r="H137" s="39"/>
      <c r="I137" s="211"/>
      <c r="J137" s="39"/>
      <c r="K137" s="39"/>
      <c r="L137" s="43"/>
      <c r="M137" s="212"/>
      <c r="N137" s="213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122</v>
      </c>
      <c r="AU137" s="16" t="s">
        <v>82</v>
      </c>
    </row>
    <row r="138" s="2" customFormat="1" ht="16.5" customHeight="1">
      <c r="A138" s="37"/>
      <c r="B138" s="38"/>
      <c r="C138" s="196" t="s">
        <v>246</v>
      </c>
      <c r="D138" s="196" t="s">
        <v>115</v>
      </c>
      <c r="E138" s="197" t="s">
        <v>247</v>
      </c>
      <c r="F138" s="198" t="s">
        <v>248</v>
      </c>
      <c r="G138" s="199" t="s">
        <v>237</v>
      </c>
      <c r="H138" s="200">
        <v>1</v>
      </c>
      <c r="I138" s="201"/>
      <c r="J138" s="202">
        <f>ROUND(I138*H138,2)</f>
        <v>0</v>
      </c>
      <c r="K138" s="198" t="s">
        <v>119</v>
      </c>
      <c r="L138" s="43"/>
      <c r="M138" s="203" t="s">
        <v>19</v>
      </c>
      <c r="N138" s="204" t="s">
        <v>46</v>
      </c>
      <c r="O138" s="83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07" t="s">
        <v>238</v>
      </c>
      <c r="AT138" s="207" t="s">
        <v>115</v>
      </c>
      <c r="AU138" s="207" t="s">
        <v>82</v>
      </c>
      <c r="AY138" s="16" t="s">
        <v>113</v>
      </c>
      <c r="BE138" s="208">
        <f>IF(N138="základní",J138,0)</f>
        <v>0</v>
      </c>
      <c r="BF138" s="208">
        <f>IF(N138="snížená",J138,0)</f>
        <v>0</v>
      </c>
      <c r="BG138" s="208">
        <f>IF(N138="zákl. přenesená",J138,0)</f>
        <v>0</v>
      </c>
      <c r="BH138" s="208">
        <f>IF(N138="sníž. přenesená",J138,0)</f>
        <v>0</v>
      </c>
      <c r="BI138" s="208">
        <f>IF(N138="nulová",J138,0)</f>
        <v>0</v>
      </c>
      <c r="BJ138" s="16" t="s">
        <v>80</v>
      </c>
      <c r="BK138" s="208">
        <f>ROUND(I138*H138,2)</f>
        <v>0</v>
      </c>
      <c r="BL138" s="16" t="s">
        <v>238</v>
      </c>
      <c r="BM138" s="207" t="s">
        <v>249</v>
      </c>
    </row>
    <row r="139" s="2" customFormat="1">
      <c r="A139" s="37"/>
      <c r="B139" s="38"/>
      <c r="C139" s="39"/>
      <c r="D139" s="209" t="s">
        <v>122</v>
      </c>
      <c r="E139" s="39"/>
      <c r="F139" s="210" t="s">
        <v>250</v>
      </c>
      <c r="G139" s="39"/>
      <c r="H139" s="39"/>
      <c r="I139" s="211"/>
      <c r="J139" s="39"/>
      <c r="K139" s="39"/>
      <c r="L139" s="43"/>
      <c r="M139" s="212"/>
      <c r="N139" s="213"/>
      <c r="O139" s="83"/>
      <c r="P139" s="83"/>
      <c r="Q139" s="83"/>
      <c r="R139" s="83"/>
      <c r="S139" s="83"/>
      <c r="T139" s="84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122</v>
      </c>
      <c r="AU139" s="16" t="s">
        <v>82</v>
      </c>
    </row>
    <row r="140" s="2" customFormat="1" ht="16.5" customHeight="1">
      <c r="A140" s="37"/>
      <c r="B140" s="38"/>
      <c r="C140" s="196" t="s">
        <v>251</v>
      </c>
      <c r="D140" s="196" t="s">
        <v>115</v>
      </c>
      <c r="E140" s="197" t="s">
        <v>252</v>
      </c>
      <c r="F140" s="198" t="s">
        <v>253</v>
      </c>
      <c r="G140" s="199" t="s">
        <v>254</v>
      </c>
      <c r="H140" s="200">
        <v>1</v>
      </c>
      <c r="I140" s="201"/>
      <c r="J140" s="202">
        <f>ROUND(I140*H140,2)</f>
        <v>0</v>
      </c>
      <c r="K140" s="198" t="s">
        <v>19</v>
      </c>
      <c r="L140" s="43"/>
      <c r="M140" s="203" t="s">
        <v>19</v>
      </c>
      <c r="N140" s="204" t="s">
        <v>46</v>
      </c>
      <c r="O140" s="83"/>
      <c r="P140" s="205">
        <f>O140*H140</f>
        <v>0</v>
      </c>
      <c r="Q140" s="205">
        <v>0</v>
      </c>
      <c r="R140" s="205">
        <f>Q140*H140</f>
        <v>0</v>
      </c>
      <c r="S140" s="205">
        <v>0</v>
      </c>
      <c r="T140" s="20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07" t="s">
        <v>238</v>
      </c>
      <c r="AT140" s="207" t="s">
        <v>115</v>
      </c>
      <c r="AU140" s="207" t="s">
        <v>82</v>
      </c>
      <c r="AY140" s="16" t="s">
        <v>113</v>
      </c>
      <c r="BE140" s="208">
        <f>IF(N140="základní",J140,0)</f>
        <v>0</v>
      </c>
      <c r="BF140" s="208">
        <f>IF(N140="snížená",J140,0)</f>
        <v>0</v>
      </c>
      <c r="BG140" s="208">
        <f>IF(N140="zákl. přenesená",J140,0)</f>
        <v>0</v>
      </c>
      <c r="BH140" s="208">
        <f>IF(N140="sníž. přenesená",J140,0)</f>
        <v>0</v>
      </c>
      <c r="BI140" s="208">
        <f>IF(N140="nulová",J140,0)</f>
        <v>0</v>
      </c>
      <c r="BJ140" s="16" t="s">
        <v>80</v>
      </c>
      <c r="BK140" s="208">
        <f>ROUND(I140*H140,2)</f>
        <v>0</v>
      </c>
      <c r="BL140" s="16" t="s">
        <v>238</v>
      </c>
      <c r="BM140" s="207" t="s">
        <v>255</v>
      </c>
    </row>
    <row r="141" s="2" customFormat="1">
      <c r="A141" s="37"/>
      <c r="B141" s="38"/>
      <c r="C141" s="39"/>
      <c r="D141" s="216" t="s">
        <v>185</v>
      </c>
      <c r="E141" s="39"/>
      <c r="F141" s="236" t="s">
        <v>256</v>
      </c>
      <c r="G141" s="39"/>
      <c r="H141" s="39"/>
      <c r="I141" s="211"/>
      <c r="J141" s="39"/>
      <c r="K141" s="39"/>
      <c r="L141" s="43"/>
      <c r="M141" s="212"/>
      <c r="N141" s="213"/>
      <c r="O141" s="83"/>
      <c r="P141" s="83"/>
      <c r="Q141" s="83"/>
      <c r="R141" s="83"/>
      <c r="S141" s="83"/>
      <c r="T141" s="84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185</v>
      </c>
      <c r="AU141" s="16" t="s">
        <v>82</v>
      </c>
    </row>
    <row r="142" s="12" customFormat="1" ht="22.8" customHeight="1">
      <c r="A142" s="12"/>
      <c r="B142" s="180"/>
      <c r="C142" s="181"/>
      <c r="D142" s="182" t="s">
        <v>74</v>
      </c>
      <c r="E142" s="194" t="s">
        <v>257</v>
      </c>
      <c r="F142" s="194" t="s">
        <v>258</v>
      </c>
      <c r="G142" s="181"/>
      <c r="H142" s="181"/>
      <c r="I142" s="184"/>
      <c r="J142" s="195">
        <f>BK142</f>
        <v>0</v>
      </c>
      <c r="K142" s="181"/>
      <c r="L142" s="186"/>
      <c r="M142" s="187"/>
      <c r="N142" s="188"/>
      <c r="O142" s="188"/>
      <c r="P142" s="189">
        <f>SUM(P143:P144)</f>
        <v>0</v>
      </c>
      <c r="Q142" s="188"/>
      <c r="R142" s="189">
        <f>SUM(R143:R144)</f>
        <v>0</v>
      </c>
      <c r="S142" s="188"/>
      <c r="T142" s="190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1" t="s">
        <v>126</v>
      </c>
      <c r="AT142" s="192" t="s">
        <v>74</v>
      </c>
      <c r="AU142" s="192" t="s">
        <v>80</v>
      </c>
      <c r="AY142" s="191" t="s">
        <v>113</v>
      </c>
      <c r="BK142" s="193">
        <f>SUM(BK143:BK144)</f>
        <v>0</v>
      </c>
    </row>
    <row r="143" s="2" customFormat="1" ht="16.5" customHeight="1">
      <c r="A143" s="37"/>
      <c r="B143" s="38"/>
      <c r="C143" s="196" t="s">
        <v>259</v>
      </c>
      <c r="D143" s="196" t="s">
        <v>115</v>
      </c>
      <c r="E143" s="197" t="s">
        <v>260</v>
      </c>
      <c r="F143" s="198" t="s">
        <v>258</v>
      </c>
      <c r="G143" s="199" t="s">
        <v>237</v>
      </c>
      <c r="H143" s="200">
        <v>1</v>
      </c>
      <c r="I143" s="201"/>
      <c r="J143" s="202">
        <f>ROUND(I143*H143,2)</f>
        <v>0</v>
      </c>
      <c r="K143" s="198" t="s">
        <v>119</v>
      </c>
      <c r="L143" s="43"/>
      <c r="M143" s="203" t="s">
        <v>19</v>
      </c>
      <c r="N143" s="204" t="s">
        <v>46</v>
      </c>
      <c r="O143" s="83"/>
      <c r="P143" s="205">
        <f>O143*H143</f>
        <v>0</v>
      </c>
      <c r="Q143" s="205">
        <v>0</v>
      </c>
      <c r="R143" s="205">
        <f>Q143*H143</f>
        <v>0</v>
      </c>
      <c r="S143" s="205">
        <v>0</v>
      </c>
      <c r="T143" s="20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7" t="s">
        <v>238</v>
      </c>
      <c r="AT143" s="207" t="s">
        <v>115</v>
      </c>
      <c r="AU143" s="207" t="s">
        <v>82</v>
      </c>
      <c r="AY143" s="16" t="s">
        <v>113</v>
      </c>
      <c r="BE143" s="208">
        <f>IF(N143="základní",J143,0)</f>
        <v>0</v>
      </c>
      <c r="BF143" s="208">
        <f>IF(N143="snížená",J143,0)</f>
        <v>0</v>
      </c>
      <c r="BG143" s="208">
        <f>IF(N143="zákl. přenesená",J143,0)</f>
        <v>0</v>
      </c>
      <c r="BH143" s="208">
        <f>IF(N143="sníž. přenesená",J143,0)</f>
        <v>0</v>
      </c>
      <c r="BI143" s="208">
        <f>IF(N143="nulová",J143,0)</f>
        <v>0</v>
      </c>
      <c r="BJ143" s="16" t="s">
        <v>80</v>
      </c>
      <c r="BK143" s="208">
        <f>ROUND(I143*H143,2)</f>
        <v>0</v>
      </c>
      <c r="BL143" s="16" t="s">
        <v>238</v>
      </c>
      <c r="BM143" s="207" t="s">
        <v>261</v>
      </c>
    </row>
    <row r="144" s="2" customFormat="1">
      <c r="A144" s="37"/>
      <c r="B144" s="38"/>
      <c r="C144" s="39"/>
      <c r="D144" s="209" t="s">
        <v>122</v>
      </c>
      <c r="E144" s="39"/>
      <c r="F144" s="210" t="s">
        <v>262</v>
      </c>
      <c r="G144" s="39"/>
      <c r="H144" s="39"/>
      <c r="I144" s="211"/>
      <c r="J144" s="39"/>
      <c r="K144" s="39"/>
      <c r="L144" s="43"/>
      <c r="M144" s="212"/>
      <c r="N144" s="213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122</v>
      </c>
      <c r="AU144" s="16" t="s">
        <v>82</v>
      </c>
    </row>
    <row r="145" s="12" customFormat="1" ht="22.8" customHeight="1">
      <c r="A145" s="12"/>
      <c r="B145" s="180"/>
      <c r="C145" s="181"/>
      <c r="D145" s="182" t="s">
        <v>74</v>
      </c>
      <c r="E145" s="194" t="s">
        <v>263</v>
      </c>
      <c r="F145" s="194" t="s">
        <v>264</v>
      </c>
      <c r="G145" s="181"/>
      <c r="H145" s="181"/>
      <c r="I145" s="184"/>
      <c r="J145" s="195">
        <f>BK145</f>
        <v>0</v>
      </c>
      <c r="K145" s="181"/>
      <c r="L145" s="186"/>
      <c r="M145" s="187"/>
      <c r="N145" s="188"/>
      <c r="O145" s="188"/>
      <c r="P145" s="189">
        <f>SUM(P146:P147)</f>
        <v>0</v>
      </c>
      <c r="Q145" s="188"/>
      <c r="R145" s="189">
        <f>SUM(R146:R147)</f>
        <v>0</v>
      </c>
      <c r="S145" s="188"/>
      <c r="T145" s="190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1" t="s">
        <v>126</v>
      </c>
      <c r="AT145" s="192" t="s">
        <v>74</v>
      </c>
      <c r="AU145" s="192" t="s">
        <v>80</v>
      </c>
      <c r="AY145" s="191" t="s">
        <v>113</v>
      </c>
      <c r="BK145" s="193">
        <f>SUM(BK146:BK147)</f>
        <v>0</v>
      </c>
    </row>
    <row r="146" s="2" customFormat="1" ht="16.5" customHeight="1">
      <c r="A146" s="37"/>
      <c r="B146" s="38"/>
      <c r="C146" s="196" t="s">
        <v>265</v>
      </c>
      <c r="D146" s="196" t="s">
        <v>115</v>
      </c>
      <c r="E146" s="197" t="s">
        <v>266</v>
      </c>
      <c r="F146" s="198" t="s">
        <v>267</v>
      </c>
      <c r="G146" s="199" t="s">
        <v>237</v>
      </c>
      <c r="H146" s="200">
        <v>1</v>
      </c>
      <c r="I146" s="201"/>
      <c r="J146" s="202">
        <f>ROUND(I146*H146,2)</f>
        <v>0</v>
      </c>
      <c r="K146" s="198" t="s">
        <v>19</v>
      </c>
      <c r="L146" s="43"/>
      <c r="M146" s="203" t="s">
        <v>19</v>
      </c>
      <c r="N146" s="204" t="s">
        <v>46</v>
      </c>
      <c r="O146" s="83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07" t="s">
        <v>238</v>
      </c>
      <c r="AT146" s="207" t="s">
        <v>115</v>
      </c>
      <c r="AU146" s="207" t="s">
        <v>82</v>
      </c>
      <c r="AY146" s="16" t="s">
        <v>113</v>
      </c>
      <c r="BE146" s="208">
        <f>IF(N146="základní",J146,0)</f>
        <v>0</v>
      </c>
      <c r="BF146" s="208">
        <f>IF(N146="snížená",J146,0)</f>
        <v>0</v>
      </c>
      <c r="BG146" s="208">
        <f>IF(N146="zákl. přenesená",J146,0)</f>
        <v>0</v>
      </c>
      <c r="BH146" s="208">
        <f>IF(N146="sníž. přenesená",J146,0)</f>
        <v>0</v>
      </c>
      <c r="BI146" s="208">
        <f>IF(N146="nulová",J146,0)</f>
        <v>0</v>
      </c>
      <c r="BJ146" s="16" t="s">
        <v>80</v>
      </c>
      <c r="BK146" s="208">
        <f>ROUND(I146*H146,2)</f>
        <v>0</v>
      </c>
      <c r="BL146" s="16" t="s">
        <v>238</v>
      </c>
      <c r="BM146" s="207" t="s">
        <v>268</v>
      </c>
    </row>
    <row r="147" s="2" customFormat="1">
      <c r="A147" s="37"/>
      <c r="B147" s="38"/>
      <c r="C147" s="39"/>
      <c r="D147" s="216" t="s">
        <v>185</v>
      </c>
      <c r="E147" s="39"/>
      <c r="F147" s="236" t="s">
        <v>269</v>
      </c>
      <c r="G147" s="39"/>
      <c r="H147" s="39"/>
      <c r="I147" s="211"/>
      <c r="J147" s="39"/>
      <c r="K147" s="39"/>
      <c r="L147" s="43"/>
      <c r="M147" s="237"/>
      <c r="N147" s="238"/>
      <c r="O147" s="239"/>
      <c r="P147" s="239"/>
      <c r="Q147" s="239"/>
      <c r="R147" s="239"/>
      <c r="S147" s="239"/>
      <c r="T147" s="240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185</v>
      </c>
      <c r="AU147" s="16" t="s">
        <v>82</v>
      </c>
    </row>
    <row r="148" s="2" customFormat="1" ht="6.96" customHeight="1">
      <c r="A148" s="37"/>
      <c r="B148" s="58"/>
      <c r="C148" s="59"/>
      <c r="D148" s="59"/>
      <c r="E148" s="59"/>
      <c r="F148" s="59"/>
      <c r="G148" s="59"/>
      <c r="H148" s="59"/>
      <c r="I148" s="59"/>
      <c r="J148" s="59"/>
      <c r="K148" s="59"/>
      <c r="L148" s="43"/>
      <c r="M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</row>
  </sheetData>
  <sheetProtection sheet="1" autoFilter="0" formatColumns="0" formatRows="0" objects="1" scenarios="1" spinCount="100000" saltValue="HcixPB1L/s1NRVNXYWQIW37N2FD4vjrxjAI80xvO2Pr63rxWJ8H8ufURvb7iDDVE3fTmmjM7k5rbDWdAyIAiAQ==" hashValue="FUIVVHrYHZoR4NXQ6ezDshzgFURuDMhqppW3fflBTSUVSQYJSdnh94lh4R89Jd6E170FJXOe5Hu1P8ZINk8fJw==" algorithmName="SHA-512" password="D8BF"/>
  <autoFilter ref="C82:K147"/>
  <mergeCells count="6">
    <mergeCell ref="E7:H7"/>
    <mergeCell ref="E16:H16"/>
    <mergeCell ref="E25:H25"/>
    <mergeCell ref="E46:H46"/>
    <mergeCell ref="E75:H75"/>
    <mergeCell ref="L2:V2"/>
  </mergeCells>
  <hyperlinks>
    <hyperlink ref="F87" r:id="rId1" display="https://podminky.urs.cz/item/CS_URS_2021_02/129951121"/>
    <hyperlink ref="F92" r:id="rId2" display="https://podminky.urs.cz/item/CS_URS_2021_02/572241122"/>
    <hyperlink ref="F95" r:id="rId3" display="https://podminky.urs.cz/item/CS_URS_2021_02/914111111"/>
    <hyperlink ref="F101" r:id="rId4" display="https://podminky.urs.cz/item/CS_URS_2021_02/914511112"/>
    <hyperlink ref="F109" r:id="rId5" display="https://podminky.urs.cz/item/CS_URS_2021_02/915111111"/>
    <hyperlink ref="F111" r:id="rId6" display="https://podminky.urs.cz/item/CS_URS_2021_02/915611111"/>
    <hyperlink ref="F115" r:id="rId7" display="https://podminky.urs.cz/item/CS_URS_2021_02/966005211"/>
    <hyperlink ref="F118" r:id="rId8" display="https://podminky.urs.cz/item/CS_URS_2021_02/966006211"/>
    <hyperlink ref="F121" r:id="rId9" display="https://podminky.urs.cz/item/CS_URS_2021_02/997221571"/>
    <hyperlink ref="F123" r:id="rId10" display="https://podminky.urs.cz/item/CS_URS_2021_02/997221579"/>
    <hyperlink ref="F126" r:id="rId11" display="https://podminky.urs.cz/item/CS_URS_2021_02/997221861"/>
    <hyperlink ref="F131" r:id="rId12" display="https://podminky.urs.cz/item/CS_URS_2021_02/998225111"/>
    <hyperlink ref="F135" r:id="rId13" display="https://podminky.urs.cz/item/CS_URS_2021_02/012103000"/>
    <hyperlink ref="F137" r:id="rId14" display="https://podminky.urs.cz/item/CS_URS_2021_02/012303000"/>
    <hyperlink ref="F139" r:id="rId15" display="https://podminky.urs.cz/item/CS_URS_2021_02/013254000"/>
    <hyperlink ref="F144" r:id="rId16" display="https://podminky.urs.cz/item/CS_URS_2021_02/030001000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7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41" customWidth="1"/>
    <col min="2" max="2" width="1.667969" style="241" customWidth="1"/>
    <col min="3" max="4" width="5" style="241" customWidth="1"/>
    <col min="5" max="5" width="11.66016" style="241" customWidth="1"/>
    <col min="6" max="6" width="9.160156" style="241" customWidth="1"/>
    <col min="7" max="7" width="5" style="241" customWidth="1"/>
    <col min="8" max="8" width="77.83203" style="241" customWidth="1"/>
    <col min="9" max="10" width="20" style="241" customWidth="1"/>
    <col min="11" max="11" width="1.667969" style="241" customWidth="1"/>
  </cols>
  <sheetData>
    <row r="1" s="1" customFormat="1" ht="37.5" customHeight="1"/>
    <row r="2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="14" customFormat="1" ht="45" customHeight="1">
      <c r="B3" s="245"/>
      <c r="C3" s="246" t="s">
        <v>270</v>
      </c>
      <c r="D3" s="246"/>
      <c r="E3" s="246"/>
      <c r="F3" s="246"/>
      <c r="G3" s="246"/>
      <c r="H3" s="246"/>
      <c r="I3" s="246"/>
      <c r="J3" s="246"/>
      <c r="K3" s="247"/>
    </row>
    <row r="4" s="1" customFormat="1" ht="25.5" customHeight="1">
      <c r="B4" s="248"/>
      <c r="C4" s="249" t="s">
        <v>271</v>
      </c>
      <c r="D4" s="249"/>
      <c r="E4" s="249"/>
      <c r="F4" s="249"/>
      <c r="G4" s="249"/>
      <c r="H4" s="249"/>
      <c r="I4" s="249"/>
      <c r="J4" s="249"/>
      <c r="K4" s="250"/>
    </row>
    <row r="5" s="1" customFormat="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="1" customFormat="1" ht="15" customHeight="1">
      <c r="B6" s="248"/>
      <c r="C6" s="252" t="s">
        <v>272</v>
      </c>
      <c r="D6" s="252"/>
      <c r="E6" s="252"/>
      <c r="F6" s="252"/>
      <c r="G6" s="252"/>
      <c r="H6" s="252"/>
      <c r="I6" s="252"/>
      <c r="J6" s="252"/>
      <c r="K6" s="250"/>
    </row>
    <row r="7" s="1" customFormat="1" ht="15" customHeight="1">
      <c r="B7" s="253"/>
      <c r="C7" s="252" t="s">
        <v>273</v>
      </c>
      <c r="D7" s="252"/>
      <c r="E7" s="252"/>
      <c r="F7" s="252"/>
      <c r="G7" s="252"/>
      <c r="H7" s="252"/>
      <c r="I7" s="252"/>
      <c r="J7" s="252"/>
      <c r="K7" s="250"/>
    </row>
    <row r="8" s="1" customFormat="1" ht="12.75" customHeight="1">
      <c r="B8" s="253"/>
      <c r="C8" s="252"/>
      <c r="D8" s="252"/>
      <c r="E8" s="252"/>
      <c r="F8" s="252"/>
      <c r="G8" s="252"/>
      <c r="H8" s="252"/>
      <c r="I8" s="252"/>
      <c r="J8" s="252"/>
      <c r="K8" s="250"/>
    </row>
    <row r="9" s="1" customFormat="1" ht="15" customHeight="1">
      <c r="B9" s="253"/>
      <c r="C9" s="252" t="s">
        <v>274</v>
      </c>
      <c r="D9" s="252"/>
      <c r="E9" s="252"/>
      <c r="F9" s="252"/>
      <c r="G9" s="252"/>
      <c r="H9" s="252"/>
      <c r="I9" s="252"/>
      <c r="J9" s="252"/>
      <c r="K9" s="250"/>
    </row>
    <row r="10" s="1" customFormat="1" ht="15" customHeight="1">
      <c r="B10" s="253"/>
      <c r="C10" s="252"/>
      <c r="D10" s="252" t="s">
        <v>275</v>
      </c>
      <c r="E10" s="252"/>
      <c r="F10" s="252"/>
      <c r="G10" s="252"/>
      <c r="H10" s="252"/>
      <c r="I10" s="252"/>
      <c r="J10" s="252"/>
      <c r="K10" s="250"/>
    </row>
    <row r="11" s="1" customFormat="1" ht="15" customHeight="1">
      <c r="B11" s="253"/>
      <c r="C11" s="254"/>
      <c r="D11" s="252" t="s">
        <v>276</v>
      </c>
      <c r="E11" s="252"/>
      <c r="F11" s="252"/>
      <c r="G11" s="252"/>
      <c r="H11" s="252"/>
      <c r="I11" s="252"/>
      <c r="J11" s="252"/>
      <c r="K11" s="250"/>
    </row>
    <row r="12" s="1" customFormat="1" ht="15" customHeight="1">
      <c r="B12" s="253"/>
      <c r="C12" s="254"/>
      <c r="D12" s="252"/>
      <c r="E12" s="252"/>
      <c r="F12" s="252"/>
      <c r="G12" s="252"/>
      <c r="H12" s="252"/>
      <c r="I12" s="252"/>
      <c r="J12" s="252"/>
      <c r="K12" s="250"/>
    </row>
    <row r="13" s="1" customFormat="1" ht="15" customHeight="1">
      <c r="B13" s="253"/>
      <c r="C13" s="254"/>
      <c r="D13" s="255" t="s">
        <v>277</v>
      </c>
      <c r="E13" s="252"/>
      <c r="F13" s="252"/>
      <c r="G13" s="252"/>
      <c r="H13" s="252"/>
      <c r="I13" s="252"/>
      <c r="J13" s="252"/>
      <c r="K13" s="250"/>
    </row>
    <row r="14" s="1" customFormat="1" ht="12.75" customHeight="1">
      <c r="B14" s="253"/>
      <c r="C14" s="254"/>
      <c r="D14" s="254"/>
      <c r="E14" s="254"/>
      <c r="F14" s="254"/>
      <c r="G14" s="254"/>
      <c r="H14" s="254"/>
      <c r="I14" s="254"/>
      <c r="J14" s="254"/>
      <c r="K14" s="250"/>
    </row>
    <row r="15" s="1" customFormat="1" ht="15" customHeight="1">
      <c r="B15" s="253"/>
      <c r="C15" s="254"/>
      <c r="D15" s="252" t="s">
        <v>278</v>
      </c>
      <c r="E15" s="252"/>
      <c r="F15" s="252"/>
      <c r="G15" s="252"/>
      <c r="H15" s="252"/>
      <c r="I15" s="252"/>
      <c r="J15" s="252"/>
      <c r="K15" s="250"/>
    </row>
    <row r="16" s="1" customFormat="1" ht="15" customHeight="1">
      <c r="B16" s="253"/>
      <c r="C16" s="254"/>
      <c r="D16" s="252" t="s">
        <v>279</v>
      </c>
      <c r="E16" s="252"/>
      <c r="F16" s="252"/>
      <c r="G16" s="252"/>
      <c r="H16" s="252"/>
      <c r="I16" s="252"/>
      <c r="J16" s="252"/>
      <c r="K16" s="250"/>
    </row>
    <row r="17" s="1" customFormat="1" ht="15" customHeight="1">
      <c r="B17" s="253"/>
      <c r="C17" s="254"/>
      <c r="D17" s="252" t="s">
        <v>280</v>
      </c>
      <c r="E17" s="252"/>
      <c r="F17" s="252"/>
      <c r="G17" s="252"/>
      <c r="H17" s="252"/>
      <c r="I17" s="252"/>
      <c r="J17" s="252"/>
      <c r="K17" s="250"/>
    </row>
    <row r="18" s="1" customFormat="1" ht="15" customHeight="1">
      <c r="B18" s="253"/>
      <c r="C18" s="254"/>
      <c r="D18" s="254"/>
      <c r="E18" s="256" t="s">
        <v>79</v>
      </c>
      <c r="F18" s="252" t="s">
        <v>281</v>
      </c>
      <c r="G18" s="252"/>
      <c r="H18" s="252"/>
      <c r="I18" s="252"/>
      <c r="J18" s="252"/>
      <c r="K18" s="250"/>
    </row>
    <row r="19" s="1" customFormat="1" ht="15" customHeight="1">
      <c r="B19" s="253"/>
      <c r="C19" s="254"/>
      <c r="D19" s="254"/>
      <c r="E19" s="256" t="s">
        <v>282</v>
      </c>
      <c r="F19" s="252" t="s">
        <v>283</v>
      </c>
      <c r="G19" s="252"/>
      <c r="H19" s="252"/>
      <c r="I19" s="252"/>
      <c r="J19" s="252"/>
      <c r="K19" s="250"/>
    </row>
    <row r="20" s="1" customFormat="1" ht="15" customHeight="1">
      <c r="B20" s="253"/>
      <c r="C20" s="254"/>
      <c r="D20" s="254"/>
      <c r="E20" s="256" t="s">
        <v>284</v>
      </c>
      <c r="F20" s="252" t="s">
        <v>285</v>
      </c>
      <c r="G20" s="252"/>
      <c r="H20" s="252"/>
      <c r="I20" s="252"/>
      <c r="J20" s="252"/>
      <c r="K20" s="250"/>
    </row>
    <row r="21" s="1" customFormat="1" ht="15" customHeight="1">
      <c r="B21" s="253"/>
      <c r="C21" s="254"/>
      <c r="D21" s="254"/>
      <c r="E21" s="256" t="s">
        <v>286</v>
      </c>
      <c r="F21" s="252" t="s">
        <v>287</v>
      </c>
      <c r="G21" s="252"/>
      <c r="H21" s="252"/>
      <c r="I21" s="252"/>
      <c r="J21" s="252"/>
      <c r="K21" s="250"/>
    </row>
    <row r="22" s="1" customFormat="1" ht="15" customHeight="1">
      <c r="B22" s="253"/>
      <c r="C22" s="254"/>
      <c r="D22" s="254"/>
      <c r="E22" s="256" t="s">
        <v>288</v>
      </c>
      <c r="F22" s="252" t="s">
        <v>289</v>
      </c>
      <c r="G22" s="252"/>
      <c r="H22" s="252"/>
      <c r="I22" s="252"/>
      <c r="J22" s="252"/>
      <c r="K22" s="250"/>
    </row>
    <row r="23" s="1" customFormat="1" ht="15" customHeight="1">
      <c r="B23" s="253"/>
      <c r="C23" s="254"/>
      <c r="D23" s="254"/>
      <c r="E23" s="256" t="s">
        <v>290</v>
      </c>
      <c r="F23" s="252" t="s">
        <v>291</v>
      </c>
      <c r="G23" s="252"/>
      <c r="H23" s="252"/>
      <c r="I23" s="252"/>
      <c r="J23" s="252"/>
      <c r="K23" s="250"/>
    </row>
    <row r="24" s="1" customFormat="1" ht="12.75" customHeight="1">
      <c r="B24" s="253"/>
      <c r="C24" s="254"/>
      <c r="D24" s="254"/>
      <c r="E24" s="254"/>
      <c r="F24" s="254"/>
      <c r="G24" s="254"/>
      <c r="H24" s="254"/>
      <c r="I24" s="254"/>
      <c r="J24" s="254"/>
      <c r="K24" s="250"/>
    </row>
    <row r="25" s="1" customFormat="1" ht="15" customHeight="1">
      <c r="B25" s="253"/>
      <c r="C25" s="252" t="s">
        <v>292</v>
      </c>
      <c r="D25" s="252"/>
      <c r="E25" s="252"/>
      <c r="F25" s="252"/>
      <c r="G25" s="252"/>
      <c r="H25" s="252"/>
      <c r="I25" s="252"/>
      <c r="J25" s="252"/>
      <c r="K25" s="250"/>
    </row>
    <row r="26" s="1" customFormat="1" ht="15" customHeight="1">
      <c r="B26" s="253"/>
      <c r="C26" s="252" t="s">
        <v>293</v>
      </c>
      <c r="D26" s="252"/>
      <c r="E26" s="252"/>
      <c r="F26" s="252"/>
      <c r="G26" s="252"/>
      <c r="H26" s="252"/>
      <c r="I26" s="252"/>
      <c r="J26" s="252"/>
      <c r="K26" s="250"/>
    </row>
    <row r="27" s="1" customFormat="1" ht="15" customHeight="1">
      <c r="B27" s="253"/>
      <c r="C27" s="252"/>
      <c r="D27" s="252" t="s">
        <v>294</v>
      </c>
      <c r="E27" s="252"/>
      <c r="F27" s="252"/>
      <c r="G27" s="252"/>
      <c r="H27" s="252"/>
      <c r="I27" s="252"/>
      <c r="J27" s="252"/>
      <c r="K27" s="250"/>
    </row>
    <row r="28" s="1" customFormat="1" ht="15" customHeight="1">
      <c r="B28" s="253"/>
      <c r="C28" s="254"/>
      <c r="D28" s="252" t="s">
        <v>295</v>
      </c>
      <c r="E28" s="252"/>
      <c r="F28" s="252"/>
      <c r="G28" s="252"/>
      <c r="H28" s="252"/>
      <c r="I28" s="252"/>
      <c r="J28" s="252"/>
      <c r="K28" s="250"/>
    </row>
    <row r="29" s="1" customFormat="1" ht="12.75" customHeight="1">
      <c r="B29" s="253"/>
      <c r="C29" s="254"/>
      <c r="D29" s="254"/>
      <c r="E29" s="254"/>
      <c r="F29" s="254"/>
      <c r="G29" s="254"/>
      <c r="H29" s="254"/>
      <c r="I29" s="254"/>
      <c r="J29" s="254"/>
      <c r="K29" s="250"/>
    </row>
    <row r="30" s="1" customFormat="1" ht="15" customHeight="1">
      <c r="B30" s="253"/>
      <c r="C30" s="254"/>
      <c r="D30" s="252" t="s">
        <v>296</v>
      </c>
      <c r="E30" s="252"/>
      <c r="F30" s="252"/>
      <c r="G30" s="252"/>
      <c r="H30" s="252"/>
      <c r="I30" s="252"/>
      <c r="J30" s="252"/>
      <c r="K30" s="250"/>
    </row>
    <row r="31" s="1" customFormat="1" ht="15" customHeight="1">
      <c r="B31" s="253"/>
      <c r="C31" s="254"/>
      <c r="D31" s="252" t="s">
        <v>297</v>
      </c>
      <c r="E31" s="252"/>
      <c r="F31" s="252"/>
      <c r="G31" s="252"/>
      <c r="H31" s="252"/>
      <c r="I31" s="252"/>
      <c r="J31" s="252"/>
      <c r="K31" s="250"/>
    </row>
    <row r="32" s="1" customFormat="1" ht="12.75" customHeight="1">
      <c r="B32" s="253"/>
      <c r="C32" s="254"/>
      <c r="D32" s="254"/>
      <c r="E32" s="254"/>
      <c r="F32" s="254"/>
      <c r="G32" s="254"/>
      <c r="H32" s="254"/>
      <c r="I32" s="254"/>
      <c r="J32" s="254"/>
      <c r="K32" s="250"/>
    </row>
    <row r="33" s="1" customFormat="1" ht="15" customHeight="1">
      <c r="B33" s="253"/>
      <c r="C33" s="254"/>
      <c r="D33" s="252" t="s">
        <v>298</v>
      </c>
      <c r="E33" s="252"/>
      <c r="F33" s="252"/>
      <c r="G33" s="252"/>
      <c r="H33" s="252"/>
      <c r="I33" s="252"/>
      <c r="J33" s="252"/>
      <c r="K33" s="250"/>
    </row>
    <row r="34" s="1" customFormat="1" ht="15" customHeight="1">
      <c r="B34" s="253"/>
      <c r="C34" s="254"/>
      <c r="D34" s="252" t="s">
        <v>299</v>
      </c>
      <c r="E34" s="252"/>
      <c r="F34" s="252"/>
      <c r="G34" s="252"/>
      <c r="H34" s="252"/>
      <c r="I34" s="252"/>
      <c r="J34" s="252"/>
      <c r="K34" s="250"/>
    </row>
    <row r="35" s="1" customFormat="1" ht="15" customHeight="1">
      <c r="B35" s="253"/>
      <c r="C35" s="254"/>
      <c r="D35" s="252" t="s">
        <v>300</v>
      </c>
      <c r="E35" s="252"/>
      <c r="F35" s="252"/>
      <c r="G35" s="252"/>
      <c r="H35" s="252"/>
      <c r="I35" s="252"/>
      <c r="J35" s="252"/>
      <c r="K35" s="250"/>
    </row>
    <row r="36" s="1" customFormat="1" ht="15" customHeight="1">
      <c r="B36" s="253"/>
      <c r="C36" s="254"/>
      <c r="D36" s="252"/>
      <c r="E36" s="255" t="s">
        <v>99</v>
      </c>
      <c r="F36" s="252"/>
      <c r="G36" s="252" t="s">
        <v>301</v>
      </c>
      <c r="H36" s="252"/>
      <c r="I36" s="252"/>
      <c r="J36" s="252"/>
      <c r="K36" s="250"/>
    </row>
    <row r="37" s="1" customFormat="1" ht="30.75" customHeight="1">
      <c r="B37" s="253"/>
      <c r="C37" s="254"/>
      <c r="D37" s="252"/>
      <c r="E37" s="255" t="s">
        <v>302</v>
      </c>
      <c r="F37" s="252"/>
      <c r="G37" s="252" t="s">
        <v>303</v>
      </c>
      <c r="H37" s="252"/>
      <c r="I37" s="252"/>
      <c r="J37" s="252"/>
      <c r="K37" s="250"/>
    </row>
    <row r="38" s="1" customFormat="1" ht="15" customHeight="1">
      <c r="B38" s="253"/>
      <c r="C38" s="254"/>
      <c r="D38" s="252"/>
      <c r="E38" s="255" t="s">
        <v>56</v>
      </c>
      <c r="F38" s="252"/>
      <c r="G38" s="252" t="s">
        <v>304</v>
      </c>
      <c r="H38" s="252"/>
      <c r="I38" s="252"/>
      <c r="J38" s="252"/>
      <c r="K38" s="250"/>
    </row>
    <row r="39" s="1" customFormat="1" ht="15" customHeight="1">
      <c r="B39" s="253"/>
      <c r="C39" s="254"/>
      <c r="D39" s="252"/>
      <c r="E39" s="255" t="s">
        <v>57</v>
      </c>
      <c r="F39" s="252"/>
      <c r="G39" s="252" t="s">
        <v>305</v>
      </c>
      <c r="H39" s="252"/>
      <c r="I39" s="252"/>
      <c r="J39" s="252"/>
      <c r="K39" s="250"/>
    </row>
    <row r="40" s="1" customFormat="1" ht="15" customHeight="1">
      <c r="B40" s="253"/>
      <c r="C40" s="254"/>
      <c r="D40" s="252"/>
      <c r="E40" s="255" t="s">
        <v>100</v>
      </c>
      <c r="F40" s="252"/>
      <c r="G40" s="252" t="s">
        <v>306</v>
      </c>
      <c r="H40" s="252"/>
      <c r="I40" s="252"/>
      <c r="J40" s="252"/>
      <c r="K40" s="250"/>
    </row>
    <row r="41" s="1" customFormat="1" ht="15" customHeight="1">
      <c r="B41" s="253"/>
      <c r="C41" s="254"/>
      <c r="D41" s="252"/>
      <c r="E41" s="255" t="s">
        <v>101</v>
      </c>
      <c r="F41" s="252"/>
      <c r="G41" s="252" t="s">
        <v>307</v>
      </c>
      <c r="H41" s="252"/>
      <c r="I41" s="252"/>
      <c r="J41" s="252"/>
      <c r="K41" s="250"/>
    </row>
    <row r="42" s="1" customFormat="1" ht="15" customHeight="1">
      <c r="B42" s="253"/>
      <c r="C42" s="254"/>
      <c r="D42" s="252"/>
      <c r="E42" s="255" t="s">
        <v>308</v>
      </c>
      <c r="F42" s="252"/>
      <c r="G42" s="252" t="s">
        <v>309</v>
      </c>
      <c r="H42" s="252"/>
      <c r="I42" s="252"/>
      <c r="J42" s="252"/>
      <c r="K42" s="250"/>
    </row>
    <row r="43" s="1" customFormat="1" ht="15" customHeight="1">
      <c r="B43" s="253"/>
      <c r="C43" s="254"/>
      <c r="D43" s="252"/>
      <c r="E43" s="255"/>
      <c r="F43" s="252"/>
      <c r="G43" s="252" t="s">
        <v>310</v>
      </c>
      <c r="H43" s="252"/>
      <c r="I43" s="252"/>
      <c r="J43" s="252"/>
      <c r="K43" s="250"/>
    </row>
    <row r="44" s="1" customFormat="1" ht="15" customHeight="1">
      <c r="B44" s="253"/>
      <c r="C44" s="254"/>
      <c r="D44" s="252"/>
      <c r="E44" s="255" t="s">
        <v>311</v>
      </c>
      <c r="F44" s="252"/>
      <c r="G44" s="252" t="s">
        <v>312</v>
      </c>
      <c r="H44" s="252"/>
      <c r="I44" s="252"/>
      <c r="J44" s="252"/>
      <c r="K44" s="250"/>
    </row>
    <row r="45" s="1" customFormat="1" ht="15" customHeight="1">
      <c r="B45" s="253"/>
      <c r="C45" s="254"/>
      <c r="D45" s="252"/>
      <c r="E45" s="255" t="s">
        <v>103</v>
      </c>
      <c r="F45" s="252"/>
      <c r="G45" s="252" t="s">
        <v>313</v>
      </c>
      <c r="H45" s="252"/>
      <c r="I45" s="252"/>
      <c r="J45" s="252"/>
      <c r="K45" s="250"/>
    </row>
    <row r="46" s="1" customFormat="1" ht="12.75" customHeight="1">
      <c r="B46" s="253"/>
      <c r="C46" s="254"/>
      <c r="D46" s="252"/>
      <c r="E46" s="252"/>
      <c r="F46" s="252"/>
      <c r="G46" s="252"/>
      <c r="H46" s="252"/>
      <c r="I46" s="252"/>
      <c r="J46" s="252"/>
      <c r="K46" s="250"/>
    </row>
    <row r="47" s="1" customFormat="1" ht="15" customHeight="1">
      <c r="B47" s="253"/>
      <c r="C47" s="254"/>
      <c r="D47" s="252" t="s">
        <v>314</v>
      </c>
      <c r="E47" s="252"/>
      <c r="F47" s="252"/>
      <c r="G47" s="252"/>
      <c r="H47" s="252"/>
      <c r="I47" s="252"/>
      <c r="J47" s="252"/>
      <c r="K47" s="250"/>
    </row>
    <row r="48" s="1" customFormat="1" ht="15" customHeight="1">
      <c r="B48" s="253"/>
      <c r="C48" s="254"/>
      <c r="D48" s="254"/>
      <c r="E48" s="252" t="s">
        <v>315</v>
      </c>
      <c r="F48" s="252"/>
      <c r="G48" s="252"/>
      <c r="H48" s="252"/>
      <c r="I48" s="252"/>
      <c r="J48" s="252"/>
      <c r="K48" s="250"/>
    </row>
    <row r="49" s="1" customFormat="1" ht="15" customHeight="1">
      <c r="B49" s="253"/>
      <c r="C49" s="254"/>
      <c r="D49" s="254"/>
      <c r="E49" s="252" t="s">
        <v>316</v>
      </c>
      <c r="F49" s="252"/>
      <c r="G49" s="252"/>
      <c r="H49" s="252"/>
      <c r="I49" s="252"/>
      <c r="J49" s="252"/>
      <c r="K49" s="250"/>
    </row>
    <row r="50" s="1" customFormat="1" ht="15" customHeight="1">
      <c r="B50" s="253"/>
      <c r="C50" s="254"/>
      <c r="D50" s="254"/>
      <c r="E50" s="252" t="s">
        <v>317</v>
      </c>
      <c r="F50" s="252"/>
      <c r="G50" s="252"/>
      <c r="H50" s="252"/>
      <c r="I50" s="252"/>
      <c r="J50" s="252"/>
      <c r="K50" s="250"/>
    </row>
    <row r="51" s="1" customFormat="1" ht="15" customHeight="1">
      <c r="B51" s="253"/>
      <c r="C51" s="254"/>
      <c r="D51" s="252" t="s">
        <v>318</v>
      </c>
      <c r="E51" s="252"/>
      <c r="F51" s="252"/>
      <c r="G51" s="252"/>
      <c r="H51" s="252"/>
      <c r="I51" s="252"/>
      <c r="J51" s="252"/>
      <c r="K51" s="250"/>
    </row>
    <row r="52" s="1" customFormat="1" ht="25.5" customHeight="1">
      <c r="B52" s="248"/>
      <c r="C52" s="249" t="s">
        <v>319</v>
      </c>
      <c r="D52" s="249"/>
      <c r="E52" s="249"/>
      <c r="F52" s="249"/>
      <c r="G52" s="249"/>
      <c r="H52" s="249"/>
      <c r="I52" s="249"/>
      <c r="J52" s="249"/>
      <c r="K52" s="250"/>
    </row>
    <row r="53" s="1" customFormat="1" ht="5.25" customHeight="1">
      <c r="B53" s="248"/>
      <c r="C53" s="251"/>
      <c r="D53" s="251"/>
      <c r="E53" s="251"/>
      <c r="F53" s="251"/>
      <c r="G53" s="251"/>
      <c r="H53" s="251"/>
      <c r="I53" s="251"/>
      <c r="J53" s="251"/>
      <c r="K53" s="250"/>
    </row>
    <row r="54" s="1" customFormat="1" ht="15" customHeight="1">
      <c r="B54" s="248"/>
      <c r="C54" s="252" t="s">
        <v>320</v>
      </c>
      <c r="D54" s="252"/>
      <c r="E54" s="252"/>
      <c r="F54" s="252"/>
      <c r="G54" s="252"/>
      <c r="H54" s="252"/>
      <c r="I54" s="252"/>
      <c r="J54" s="252"/>
      <c r="K54" s="250"/>
    </row>
    <row r="55" s="1" customFormat="1" ht="15" customHeight="1">
      <c r="B55" s="248"/>
      <c r="C55" s="252" t="s">
        <v>321</v>
      </c>
      <c r="D55" s="252"/>
      <c r="E55" s="252"/>
      <c r="F55" s="252"/>
      <c r="G55" s="252"/>
      <c r="H55" s="252"/>
      <c r="I55" s="252"/>
      <c r="J55" s="252"/>
      <c r="K55" s="250"/>
    </row>
    <row r="56" s="1" customFormat="1" ht="12.75" customHeight="1">
      <c r="B56" s="248"/>
      <c r="C56" s="252"/>
      <c r="D56" s="252"/>
      <c r="E56" s="252"/>
      <c r="F56" s="252"/>
      <c r="G56" s="252"/>
      <c r="H56" s="252"/>
      <c r="I56" s="252"/>
      <c r="J56" s="252"/>
      <c r="K56" s="250"/>
    </row>
    <row r="57" s="1" customFormat="1" ht="15" customHeight="1">
      <c r="B57" s="248"/>
      <c r="C57" s="252" t="s">
        <v>322</v>
      </c>
      <c r="D57" s="252"/>
      <c r="E57" s="252"/>
      <c r="F57" s="252"/>
      <c r="G57" s="252"/>
      <c r="H57" s="252"/>
      <c r="I57" s="252"/>
      <c r="J57" s="252"/>
      <c r="K57" s="250"/>
    </row>
    <row r="58" s="1" customFormat="1" ht="15" customHeight="1">
      <c r="B58" s="248"/>
      <c r="C58" s="254"/>
      <c r="D58" s="252" t="s">
        <v>323</v>
      </c>
      <c r="E58" s="252"/>
      <c r="F58" s="252"/>
      <c r="G58" s="252"/>
      <c r="H58" s="252"/>
      <c r="I58" s="252"/>
      <c r="J58" s="252"/>
      <c r="K58" s="250"/>
    </row>
    <row r="59" s="1" customFormat="1" ht="15" customHeight="1">
      <c r="B59" s="248"/>
      <c r="C59" s="254"/>
      <c r="D59" s="252" t="s">
        <v>324</v>
      </c>
      <c r="E59" s="252"/>
      <c r="F59" s="252"/>
      <c r="G59" s="252"/>
      <c r="H59" s="252"/>
      <c r="I59" s="252"/>
      <c r="J59" s="252"/>
      <c r="K59" s="250"/>
    </row>
    <row r="60" s="1" customFormat="1" ht="15" customHeight="1">
      <c r="B60" s="248"/>
      <c r="C60" s="254"/>
      <c r="D60" s="252" t="s">
        <v>325</v>
      </c>
      <c r="E60" s="252"/>
      <c r="F60" s="252"/>
      <c r="G60" s="252"/>
      <c r="H60" s="252"/>
      <c r="I60" s="252"/>
      <c r="J60" s="252"/>
      <c r="K60" s="250"/>
    </row>
    <row r="61" s="1" customFormat="1" ht="15" customHeight="1">
      <c r="B61" s="248"/>
      <c r="C61" s="254"/>
      <c r="D61" s="252" t="s">
        <v>326</v>
      </c>
      <c r="E61" s="252"/>
      <c r="F61" s="252"/>
      <c r="G61" s="252"/>
      <c r="H61" s="252"/>
      <c r="I61" s="252"/>
      <c r="J61" s="252"/>
      <c r="K61" s="250"/>
    </row>
    <row r="62" s="1" customFormat="1" ht="15" customHeight="1">
      <c r="B62" s="248"/>
      <c r="C62" s="254"/>
      <c r="D62" s="257" t="s">
        <v>327</v>
      </c>
      <c r="E62" s="257"/>
      <c r="F62" s="257"/>
      <c r="G62" s="257"/>
      <c r="H62" s="257"/>
      <c r="I62" s="257"/>
      <c r="J62" s="257"/>
      <c r="K62" s="250"/>
    </row>
    <row r="63" s="1" customFormat="1" ht="15" customHeight="1">
      <c r="B63" s="248"/>
      <c r="C63" s="254"/>
      <c r="D63" s="252" t="s">
        <v>328</v>
      </c>
      <c r="E63" s="252"/>
      <c r="F63" s="252"/>
      <c r="G63" s="252"/>
      <c r="H63" s="252"/>
      <c r="I63" s="252"/>
      <c r="J63" s="252"/>
      <c r="K63" s="250"/>
    </row>
    <row r="64" s="1" customFormat="1" ht="12.75" customHeight="1">
      <c r="B64" s="248"/>
      <c r="C64" s="254"/>
      <c r="D64" s="254"/>
      <c r="E64" s="258"/>
      <c r="F64" s="254"/>
      <c r="G64" s="254"/>
      <c r="H64" s="254"/>
      <c r="I64" s="254"/>
      <c r="J64" s="254"/>
      <c r="K64" s="250"/>
    </row>
    <row r="65" s="1" customFormat="1" ht="15" customHeight="1">
      <c r="B65" s="248"/>
      <c r="C65" s="254"/>
      <c r="D65" s="252" t="s">
        <v>329</v>
      </c>
      <c r="E65" s="252"/>
      <c r="F65" s="252"/>
      <c r="G65" s="252"/>
      <c r="H65" s="252"/>
      <c r="I65" s="252"/>
      <c r="J65" s="252"/>
      <c r="K65" s="250"/>
    </row>
    <row r="66" s="1" customFormat="1" ht="15" customHeight="1">
      <c r="B66" s="248"/>
      <c r="C66" s="254"/>
      <c r="D66" s="257" t="s">
        <v>330</v>
      </c>
      <c r="E66" s="257"/>
      <c r="F66" s="257"/>
      <c r="G66" s="257"/>
      <c r="H66" s="257"/>
      <c r="I66" s="257"/>
      <c r="J66" s="257"/>
      <c r="K66" s="250"/>
    </row>
    <row r="67" s="1" customFormat="1" ht="15" customHeight="1">
      <c r="B67" s="248"/>
      <c r="C67" s="254"/>
      <c r="D67" s="252" t="s">
        <v>331</v>
      </c>
      <c r="E67" s="252"/>
      <c r="F67" s="252"/>
      <c r="G67" s="252"/>
      <c r="H67" s="252"/>
      <c r="I67" s="252"/>
      <c r="J67" s="252"/>
      <c r="K67" s="250"/>
    </row>
    <row r="68" s="1" customFormat="1" ht="15" customHeight="1">
      <c r="B68" s="248"/>
      <c r="C68" s="254"/>
      <c r="D68" s="252" t="s">
        <v>332</v>
      </c>
      <c r="E68" s="252"/>
      <c r="F68" s="252"/>
      <c r="G68" s="252"/>
      <c r="H68" s="252"/>
      <c r="I68" s="252"/>
      <c r="J68" s="252"/>
      <c r="K68" s="250"/>
    </row>
    <row r="69" s="1" customFormat="1" ht="15" customHeight="1">
      <c r="B69" s="248"/>
      <c r="C69" s="254"/>
      <c r="D69" s="252" t="s">
        <v>333</v>
      </c>
      <c r="E69" s="252"/>
      <c r="F69" s="252"/>
      <c r="G69" s="252"/>
      <c r="H69" s="252"/>
      <c r="I69" s="252"/>
      <c r="J69" s="252"/>
      <c r="K69" s="250"/>
    </row>
    <row r="70" s="1" customFormat="1" ht="15" customHeight="1">
      <c r="B70" s="248"/>
      <c r="C70" s="254"/>
      <c r="D70" s="252" t="s">
        <v>334</v>
      </c>
      <c r="E70" s="252"/>
      <c r="F70" s="252"/>
      <c r="G70" s="252"/>
      <c r="H70" s="252"/>
      <c r="I70" s="252"/>
      <c r="J70" s="252"/>
      <c r="K70" s="250"/>
    </row>
    <row r="71" s="1" customFormat="1" ht="12.75" customHeight="1">
      <c r="B71" s="259"/>
      <c r="C71" s="260"/>
      <c r="D71" s="260"/>
      <c r="E71" s="260"/>
      <c r="F71" s="260"/>
      <c r="G71" s="260"/>
      <c r="H71" s="260"/>
      <c r="I71" s="260"/>
      <c r="J71" s="260"/>
      <c r="K71" s="261"/>
    </row>
    <row r="72" s="1" customFormat="1" ht="18.75" customHeight="1">
      <c r="B72" s="262"/>
      <c r="C72" s="262"/>
      <c r="D72" s="262"/>
      <c r="E72" s="262"/>
      <c r="F72" s="262"/>
      <c r="G72" s="262"/>
      <c r="H72" s="262"/>
      <c r="I72" s="262"/>
      <c r="J72" s="262"/>
      <c r="K72" s="263"/>
    </row>
    <row r="73" s="1" customFormat="1" ht="18.75" customHeight="1">
      <c r="B73" s="263"/>
      <c r="C73" s="263"/>
      <c r="D73" s="263"/>
      <c r="E73" s="263"/>
      <c r="F73" s="263"/>
      <c r="G73" s="263"/>
      <c r="H73" s="263"/>
      <c r="I73" s="263"/>
      <c r="J73" s="263"/>
      <c r="K73" s="263"/>
    </row>
    <row r="74" s="1" customFormat="1" ht="7.5" customHeight="1">
      <c r="B74" s="264"/>
      <c r="C74" s="265"/>
      <c r="D74" s="265"/>
      <c r="E74" s="265"/>
      <c r="F74" s="265"/>
      <c r="G74" s="265"/>
      <c r="H74" s="265"/>
      <c r="I74" s="265"/>
      <c r="J74" s="265"/>
      <c r="K74" s="266"/>
    </row>
    <row r="75" s="1" customFormat="1" ht="45" customHeight="1">
      <c r="B75" s="267"/>
      <c r="C75" s="268" t="s">
        <v>335</v>
      </c>
      <c r="D75" s="268"/>
      <c r="E75" s="268"/>
      <c r="F75" s="268"/>
      <c r="G75" s="268"/>
      <c r="H75" s="268"/>
      <c r="I75" s="268"/>
      <c r="J75" s="268"/>
      <c r="K75" s="269"/>
    </row>
    <row r="76" s="1" customFormat="1" ht="17.25" customHeight="1">
      <c r="B76" s="267"/>
      <c r="C76" s="270" t="s">
        <v>336</v>
      </c>
      <c r="D76" s="270"/>
      <c r="E76" s="270"/>
      <c r="F76" s="270" t="s">
        <v>337</v>
      </c>
      <c r="G76" s="271"/>
      <c r="H76" s="270" t="s">
        <v>57</v>
      </c>
      <c r="I76" s="270" t="s">
        <v>60</v>
      </c>
      <c r="J76" s="270" t="s">
        <v>338</v>
      </c>
      <c r="K76" s="269"/>
    </row>
    <row r="77" s="1" customFormat="1" ht="17.25" customHeight="1">
      <c r="B77" s="267"/>
      <c r="C77" s="272" t="s">
        <v>339</v>
      </c>
      <c r="D77" s="272"/>
      <c r="E77" s="272"/>
      <c r="F77" s="273" t="s">
        <v>340</v>
      </c>
      <c r="G77" s="274"/>
      <c r="H77" s="272"/>
      <c r="I77" s="272"/>
      <c r="J77" s="272" t="s">
        <v>341</v>
      </c>
      <c r="K77" s="269"/>
    </row>
    <row r="78" s="1" customFormat="1" ht="5.25" customHeight="1">
      <c r="B78" s="267"/>
      <c r="C78" s="275"/>
      <c r="D78" s="275"/>
      <c r="E78" s="275"/>
      <c r="F78" s="275"/>
      <c r="G78" s="276"/>
      <c r="H78" s="275"/>
      <c r="I78" s="275"/>
      <c r="J78" s="275"/>
      <c r="K78" s="269"/>
    </row>
    <row r="79" s="1" customFormat="1" ht="15" customHeight="1">
      <c r="B79" s="267"/>
      <c r="C79" s="255" t="s">
        <v>56</v>
      </c>
      <c r="D79" s="277"/>
      <c r="E79" s="277"/>
      <c r="F79" s="278" t="s">
        <v>342</v>
      </c>
      <c r="G79" s="279"/>
      <c r="H79" s="255" t="s">
        <v>343</v>
      </c>
      <c r="I79" s="255" t="s">
        <v>344</v>
      </c>
      <c r="J79" s="255">
        <v>20</v>
      </c>
      <c r="K79" s="269"/>
    </row>
    <row r="80" s="1" customFormat="1" ht="15" customHeight="1">
      <c r="B80" s="267"/>
      <c r="C80" s="255" t="s">
        <v>345</v>
      </c>
      <c r="D80" s="255"/>
      <c r="E80" s="255"/>
      <c r="F80" s="278" t="s">
        <v>342</v>
      </c>
      <c r="G80" s="279"/>
      <c r="H80" s="255" t="s">
        <v>346</v>
      </c>
      <c r="I80" s="255" t="s">
        <v>344</v>
      </c>
      <c r="J80" s="255">
        <v>120</v>
      </c>
      <c r="K80" s="269"/>
    </row>
    <row r="81" s="1" customFormat="1" ht="15" customHeight="1">
      <c r="B81" s="280"/>
      <c r="C81" s="255" t="s">
        <v>347</v>
      </c>
      <c r="D81" s="255"/>
      <c r="E81" s="255"/>
      <c r="F81" s="278" t="s">
        <v>348</v>
      </c>
      <c r="G81" s="279"/>
      <c r="H81" s="255" t="s">
        <v>349</v>
      </c>
      <c r="I81" s="255" t="s">
        <v>344</v>
      </c>
      <c r="J81" s="255">
        <v>50</v>
      </c>
      <c r="K81" s="269"/>
    </row>
    <row r="82" s="1" customFormat="1" ht="15" customHeight="1">
      <c r="B82" s="280"/>
      <c r="C82" s="255" t="s">
        <v>350</v>
      </c>
      <c r="D82" s="255"/>
      <c r="E82" s="255"/>
      <c r="F82" s="278" t="s">
        <v>342</v>
      </c>
      <c r="G82" s="279"/>
      <c r="H82" s="255" t="s">
        <v>351</v>
      </c>
      <c r="I82" s="255" t="s">
        <v>352</v>
      </c>
      <c r="J82" s="255"/>
      <c r="K82" s="269"/>
    </row>
    <row r="83" s="1" customFormat="1" ht="15" customHeight="1">
      <c r="B83" s="280"/>
      <c r="C83" s="281" t="s">
        <v>353</v>
      </c>
      <c r="D83" s="281"/>
      <c r="E83" s="281"/>
      <c r="F83" s="282" t="s">
        <v>348</v>
      </c>
      <c r="G83" s="281"/>
      <c r="H83" s="281" t="s">
        <v>354</v>
      </c>
      <c r="I83" s="281" t="s">
        <v>344</v>
      </c>
      <c r="J83" s="281">
        <v>15</v>
      </c>
      <c r="K83" s="269"/>
    </row>
    <row r="84" s="1" customFormat="1" ht="15" customHeight="1">
      <c r="B84" s="280"/>
      <c r="C84" s="281" t="s">
        <v>355</v>
      </c>
      <c r="D84" s="281"/>
      <c r="E84" s="281"/>
      <c r="F84" s="282" t="s">
        <v>348</v>
      </c>
      <c r="G84" s="281"/>
      <c r="H84" s="281" t="s">
        <v>356</v>
      </c>
      <c r="I84" s="281" t="s">
        <v>344</v>
      </c>
      <c r="J84" s="281">
        <v>15</v>
      </c>
      <c r="K84" s="269"/>
    </row>
    <row r="85" s="1" customFormat="1" ht="15" customHeight="1">
      <c r="B85" s="280"/>
      <c r="C85" s="281" t="s">
        <v>357</v>
      </c>
      <c r="D85" s="281"/>
      <c r="E85" s="281"/>
      <c r="F85" s="282" t="s">
        <v>348</v>
      </c>
      <c r="G85" s="281"/>
      <c r="H85" s="281" t="s">
        <v>358</v>
      </c>
      <c r="I85" s="281" t="s">
        <v>344</v>
      </c>
      <c r="J85" s="281">
        <v>20</v>
      </c>
      <c r="K85" s="269"/>
    </row>
    <row r="86" s="1" customFormat="1" ht="15" customHeight="1">
      <c r="B86" s="280"/>
      <c r="C86" s="281" t="s">
        <v>359</v>
      </c>
      <c r="D86" s="281"/>
      <c r="E86" s="281"/>
      <c r="F86" s="282" t="s">
        <v>348</v>
      </c>
      <c r="G86" s="281"/>
      <c r="H86" s="281" t="s">
        <v>360</v>
      </c>
      <c r="I86" s="281" t="s">
        <v>344</v>
      </c>
      <c r="J86" s="281">
        <v>20</v>
      </c>
      <c r="K86" s="269"/>
    </row>
    <row r="87" s="1" customFormat="1" ht="15" customHeight="1">
      <c r="B87" s="280"/>
      <c r="C87" s="255" t="s">
        <v>361</v>
      </c>
      <c r="D87" s="255"/>
      <c r="E87" s="255"/>
      <c r="F87" s="278" t="s">
        <v>348</v>
      </c>
      <c r="G87" s="279"/>
      <c r="H87" s="255" t="s">
        <v>362</v>
      </c>
      <c r="I87" s="255" t="s">
        <v>344</v>
      </c>
      <c r="J87" s="255">
        <v>50</v>
      </c>
      <c r="K87" s="269"/>
    </row>
    <row r="88" s="1" customFormat="1" ht="15" customHeight="1">
      <c r="B88" s="280"/>
      <c r="C88" s="255" t="s">
        <v>363</v>
      </c>
      <c r="D88" s="255"/>
      <c r="E88" s="255"/>
      <c r="F88" s="278" t="s">
        <v>348</v>
      </c>
      <c r="G88" s="279"/>
      <c r="H88" s="255" t="s">
        <v>364</v>
      </c>
      <c r="I88" s="255" t="s">
        <v>344</v>
      </c>
      <c r="J88" s="255">
        <v>20</v>
      </c>
      <c r="K88" s="269"/>
    </row>
    <row r="89" s="1" customFormat="1" ht="15" customHeight="1">
      <c r="B89" s="280"/>
      <c r="C89" s="255" t="s">
        <v>365</v>
      </c>
      <c r="D89" s="255"/>
      <c r="E89" s="255"/>
      <c r="F89" s="278" t="s">
        <v>348</v>
      </c>
      <c r="G89" s="279"/>
      <c r="H89" s="255" t="s">
        <v>366</v>
      </c>
      <c r="I89" s="255" t="s">
        <v>344</v>
      </c>
      <c r="J89" s="255">
        <v>20</v>
      </c>
      <c r="K89" s="269"/>
    </row>
    <row r="90" s="1" customFormat="1" ht="15" customHeight="1">
      <c r="B90" s="280"/>
      <c r="C90" s="255" t="s">
        <v>367</v>
      </c>
      <c r="D90" s="255"/>
      <c r="E90" s="255"/>
      <c r="F90" s="278" t="s">
        <v>348</v>
      </c>
      <c r="G90" s="279"/>
      <c r="H90" s="255" t="s">
        <v>368</v>
      </c>
      <c r="I90" s="255" t="s">
        <v>344</v>
      </c>
      <c r="J90" s="255">
        <v>50</v>
      </c>
      <c r="K90" s="269"/>
    </row>
    <row r="91" s="1" customFormat="1" ht="15" customHeight="1">
      <c r="B91" s="280"/>
      <c r="C91" s="255" t="s">
        <v>369</v>
      </c>
      <c r="D91" s="255"/>
      <c r="E91" s="255"/>
      <c r="F91" s="278" t="s">
        <v>348</v>
      </c>
      <c r="G91" s="279"/>
      <c r="H91" s="255" t="s">
        <v>369</v>
      </c>
      <c r="I91" s="255" t="s">
        <v>344</v>
      </c>
      <c r="J91" s="255">
        <v>50</v>
      </c>
      <c r="K91" s="269"/>
    </row>
    <row r="92" s="1" customFormat="1" ht="15" customHeight="1">
      <c r="B92" s="280"/>
      <c r="C92" s="255" t="s">
        <v>370</v>
      </c>
      <c r="D92" s="255"/>
      <c r="E92" s="255"/>
      <c r="F92" s="278" t="s">
        <v>348</v>
      </c>
      <c r="G92" s="279"/>
      <c r="H92" s="255" t="s">
        <v>371</v>
      </c>
      <c r="I92" s="255" t="s">
        <v>344</v>
      </c>
      <c r="J92" s="255">
        <v>255</v>
      </c>
      <c r="K92" s="269"/>
    </row>
    <row r="93" s="1" customFormat="1" ht="15" customHeight="1">
      <c r="B93" s="280"/>
      <c r="C93" s="255" t="s">
        <v>372</v>
      </c>
      <c r="D93" s="255"/>
      <c r="E93" s="255"/>
      <c r="F93" s="278" t="s">
        <v>342</v>
      </c>
      <c r="G93" s="279"/>
      <c r="H93" s="255" t="s">
        <v>373</v>
      </c>
      <c r="I93" s="255" t="s">
        <v>374</v>
      </c>
      <c r="J93" s="255"/>
      <c r="K93" s="269"/>
    </row>
    <row r="94" s="1" customFormat="1" ht="15" customHeight="1">
      <c r="B94" s="280"/>
      <c r="C94" s="255" t="s">
        <v>375</v>
      </c>
      <c r="D94" s="255"/>
      <c r="E94" s="255"/>
      <c r="F94" s="278" t="s">
        <v>342</v>
      </c>
      <c r="G94" s="279"/>
      <c r="H94" s="255" t="s">
        <v>376</v>
      </c>
      <c r="I94" s="255" t="s">
        <v>377</v>
      </c>
      <c r="J94" s="255"/>
      <c r="K94" s="269"/>
    </row>
    <row r="95" s="1" customFormat="1" ht="15" customHeight="1">
      <c r="B95" s="280"/>
      <c r="C95" s="255" t="s">
        <v>378</v>
      </c>
      <c r="D95" s="255"/>
      <c r="E95" s="255"/>
      <c r="F95" s="278" t="s">
        <v>342</v>
      </c>
      <c r="G95" s="279"/>
      <c r="H95" s="255" t="s">
        <v>378</v>
      </c>
      <c r="I95" s="255" t="s">
        <v>377</v>
      </c>
      <c r="J95" s="255"/>
      <c r="K95" s="269"/>
    </row>
    <row r="96" s="1" customFormat="1" ht="15" customHeight="1">
      <c r="B96" s="280"/>
      <c r="C96" s="255" t="s">
        <v>41</v>
      </c>
      <c r="D96" s="255"/>
      <c r="E96" s="255"/>
      <c r="F96" s="278" t="s">
        <v>342</v>
      </c>
      <c r="G96" s="279"/>
      <c r="H96" s="255" t="s">
        <v>379</v>
      </c>
      <c r="I96" s="255" t="s">
        <v>377</v>
      </c>
      <c r="J96" s="255"/>
      <c r="K96" s="269"/>
    </row>
    <row r="97" s="1" customFormat="1" ht="15" customHeight="1">
      <c r="B97" s="280"/>
      <c r="C97" s="255" t="s">
        <v>51</v>
      </c>
      <c r="D97" s="255"/>
      <c r="E97" s="255"/>
      <c r="F97" s="278" t="s">
        <v>342</v>
      </c>
      <c r="G97" s="279"/>
      <c r="H97" s="255" t="s">
        <v>380</v>
      </c>
      <c r="I97" s="255" t="s">
        <v>377</v>
      </c>
      <c r="J97" s="255"/>
      <c r="K97" s="269"/>
    </row>
    <row r="98" s="1" customFormat="1" ht="15" customHeight="1">
      <c r="B98" s="283"/>
      <c r="C98" s="284"/>
      <c r="D98" s="284"/>
      <c r="E98" s="284"/>
      <c r="F98" s="284"/>
      <c r="G98" s="284"/>
      <c r="H98" s="284"/>
      <c r="I98" s="284"/>
      <c r="J98" s="284"/>
      <c r="K98" s="285"/>
    </row>
    <row r="99" s="1" customFormat="1" ht="18.75" customHeight="1">
      <c r="B99" s="286"/>
      <c r="C99" s="287"/>
      <c r="D99" s="287"/>
      <c r="E99" s="287"/>
      <c r="F99" s="287"/>
      <c r="G99" s="287"/>
      <c r="H99" s="287"/>
      <c r="I99" s="287"/>
      <c r="J99" s="287"/>
      <c r="K99" s="286"/>
    </row>
    <row r="100" s="1" customFormat="1" ht="18.75" customHeight="1"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</row>
    <row r="101" s="1" customFormat="1" ht="7.5" customHeight="1">
      <c r="B101" s="264"/>
      <c r="C101" s="265"/>
      <c r="D101" s="265"/>
      <c r="E101" s="265"/>
      <c r="F101" s="265"/>
      <c r="G101" s="265"/>
      <c r="H101" s="265"/>
      <c r="I101" s="265"/>
      <c r="J101" s="265"/>
      <c r="K101" s="266"/>
    </row>
    <row r="102" s="1" customFormat="1" ht="45" customHeight="1">
      <c r="B102" s="267"/>
      <c r="C102" s="268" t="s">
        <v>381</v>
      </c>
      <c r="D102" s="268"/>
      <c r="E102" s="268"/>
      <c r="F102" s="268"/>
      <c r="G102" s="268"/>
      <c r="H102" s="268"/>
      <c r="I102" s="268"/>
      <c r="J102" s="268"/>
      <c r="K102" s="269"/>
    </row>
    <row r="103" s="1" customFormat="1" ht="17.25" customHeight="1">
      <c r="B103" s="267"/>
      <c r="C103" s="270" t="s">
        <v>336</v>
      </c>
      <c r="D103" s="270"/>
      <c r="E103" s="270"/>
      <c r="F103" s="270" t="s">
        <v>337</v>
      </c>
      <c r="G103" s="271"/>
      <c r="H103" s="270" t="s">
        <v>57</v>
      </c>
      <c r="I103" s="270" t="s">
        <v>60</v>
      </c>
      <c r="J103" s="270" t="s">
        <v>338</v>
      </c>
      <c r="K103" s="269"/>
    </row>
    <row r="104" s="1" customFormat="1" ht="17.25" customHeight="1">
      <c r="B104" s="267"/>
      <c r="C104" s="272" t="s">
        <v>339</v>
      </c>
      <c r="D104" s="272"/>
      <c r="E104" s="272"/>
      <c r="F104" s="273" t="s">
        <v>340</v>
      </c>
      <c r="G104" s="274"/>
      <c r="H104" s="272"/>
      <c r="I104" s="272"/>
      <c r="J104" s="272" t="s">
        <v>341</v>
      </c>
      <c r="K104" s="269"/>
    </row>
    <row r="105" s="1" customFormat="1" ht="5.25" customHeight="1">
      <c r="B105" s="267"/>
      <c r="C105" s="270"/>
      <c r="D105" s="270"/>
      <c r="E105" s="270"/>
      <c r="F105" s="270"/>
      <c r="G105" s="288"/>
      <c r="H105" s="270"/>
      <c r="I105" s="270"/>
      <c r="J105" s="270"/>
      <c r="K105" s="269"/>
    </row>
    <row r="106" s="1" customFormat="1" ht="15" customHeight="1">
      <c r="B106" s="267"/>
      <c r="C106" s="255" t="s">
        <v>56</v>
      </c>
      <c r="D106" s="277"/>
      <c r="E106" s="277"/>
      <c r="F106" s="278" t="s">
        <v>342</v>
      </c>
      <c r="G106" s="255"/>
      <c r="H106" s="255" t="s">
        <v>382</v>
      </c>
      <c r="I106" s="255" t="s">
        <v>344</v>
      </c>
      <c r="J106" s="255">
        <v>20</v>
      </c>
      <c r="K106" s="269"/>
    </row>
    <row r="107" s="1" customFormat="1" ht="15" customHeight="1">
      <c r="B107" s="267"/>
      <c r="C107" s="255" t="s">
        <v>345</v>
      </c>
      <c r="D107" s="255"/>
      <c r="E107" s="255"/>
      <c r="F107" s="278" t="s">
        <v>342</v>
      </c>
      <c r="G107" s="255"/>
      <c r="H107" s="255" t="s">
        <v>382</v>
      </c>
      <c r="I107" s="255" t="s">
        <v>344</v>
      </c>
      <c r="J107" s="255">
        <v>120</v>
      </c>
      <c r="K107" s="269"/>
    </row>
    <row r="108" s="1" customFormat="1" ht="15" customHeight="1">
      <c r="B108" s="280"/>
      <c r="C108" s="255" t="s">
        <v>347</v>
      </c>
      <c r="D108" s="255"/>
      <c r="E108" s="255"/>
      <c r="F108" s="278" t="s">
        <v>348</v>
      </c>
      <c r="G108" s="255"/>
      <c r="H108" s="255" t="s">
        <v>382</v>
      </c>
      <c r="I108" s="255" t="s">
        <v>344</v>
      </c>
      <c r="J108" s="255">
        <v>50</v>
      </c>
      <c r="K108" s="269"/>
    </row>
    <row r="109" s="1" customFormat="1" ht="15" customHeight="1">
      <c r="B109" s="280"/>
      <c r="C109" s="255" t="s">
        <v>350</v>
      </c>
      <c r="D109" s="255"/>
      <c r="E109" s="255"/>
      <c r="F109" s="278" t="s">
        <v>342</v>
      </c>
      <c r="G109" s="255"/>
      <c r="H109" s="255" t="s">
        <v>382</v>
      </c>
      <c r="I109" s="255" t="s">
        <v>352</v>
      </c>
      <c r="J109" s="255"/>
      <c r="K109" s="269"/>
    </row>
    <row r="110" s="1" customFormat="1" ht="15" customHeight="1">
      <c r="B110" s="280"/>
      <c r="C110" s="255" t="s">
        <v>361</v>
      </c>
      <c r="D110" s="255"/>
      <c r="E110" s="255"/>
      <c r="F110" s="278" t="s">
        <v>348</v>
      </c>
      <c r="G110" s="255"/>
      <c r="H110" s="255" t="s">
        <v>382</v>
      </c>
      <c r="I110" s="255" t="s">
        <v>344</v>
      </c>
      <c r="J110" s="255">
        <v>50</v>
      </c>
      <c r="K110" s="269"/>
    </row>
    <row r="111" s="1" customFormat="1" ht="15" customHeight="1">
      <c r="B111" s="280"/>
      <c r="C111" s="255" t="s">
        <v>369</v>
      </c>
      <c r="D111" s="255"/>
      <c r="E111" s="255"/>
      <c r="F111" s="278" t="s">
        <v>348</v>
      </c>
      <c r="G111" s="255"/>
      <c r="H111" s="255" t="s">
        <v>382</v>
      </c>
      <c r="I111" s="255" t="s">
        <v>344</v>
      </c>
      <c r="J111" s="255">
        <v>50</v>
      </c>
      <c r="K111" s="269"/>
    </row>
    <row r="112" s="1" customFormat="1" ht="15" customHeight="1">
      <c r="B112" s="280"/>
      <c r="C112" s="255" t="s">
        <v>367</v>
      </c>
      <c r="D112" s="255"/>
      <c r="E112" s="255"/>
      <c r="F112" s="278" t="s">
        <v>348</v>
      </c>
      <c r="G112" s="255"/>
      <c r="H112" s="255" t="s">
        <v>382</v>
      </c>
      <c r="I112" s="255" t="s">
        <v>344</v>
      </c>
      <c r="J112" s="255">
        <v>50</v>
      </c>
      <c r="K112" s="269"/>
    </row>
    <row r="113" s="1" customFormat="1" ht="15" customHeight="1">
      <c r="B113" s="280"/>
      <c r="C113" s="255" t="s">
        <v>56</v>
      </c>
      <c r="D113" s="255"/>
      <c r="E113" s="255"/>
      <c r="F113" s="278" t="s">
        <v>342</v>
      </c>
      <c r="G113" s="255"/>
      <c r="H113" s="255" t="s">
        <v>383</v>
      </c>
      <c r="I113" s="255" t="s">
        <v>344</v>
      </c>
      <c r="J113" s="255">
        <v>20</v>
      </c>
      <c r="K113" s="269"/>
    </row>
    <row r="114" s="1" customFormat="1" ht="15" customHeight="1">
      <c r="B114" s="280"/>
      <c r="C114" s="255" t="s">
        <v>384</v>
      </c>
      <c r="D114" s="255"/>
      <c r="E114" s="255"/>
      <c r="F114" s="278" t="s">
        <v>342</v>
      </c>
      <c r="G114" s="255"/>
      <c r="H114" s="255" t="s">
        <v>385</v>
      </c>
      <c r="I114" s="255" t="s">
        <v>344</v>
      </c>
      <c r="J114" s="255">
        <v>120</v>
      </c>
      <c r="K114" s="269"/>
    </row>
    <row r="115" s="1" customFormat="1" ht="15" customHeight="1">
      <c r="B115" s="280"/>
      <c r="C115" s="255" t="s">
        <v>41</v>
      </c>
      <c r="D115" s="255"/>
      <c r="E115" s="255"/>
      <c r="F115" s="278" t="s">
        <v>342</v>
      </c>
      <c r="G115" s="255"/>
      <c r="H115" s="255" t="s">
        <v>386</v>
      </c>
      <c r="I115" s="255" t="s">
        <v>377</v>
      </c>
      <c r="J115" s="255"/>
      <c r="K115" s="269"/>
    </row>
    <row r="116" s="1" customFormat="1" ht="15" customHeight="1">
      <c r="B116" s="280"/>
      <c r="C116" s="255" t="s">
        <v>51</v>
      </c>
      <c r="D116" s="255"/>
      <c r="E116" s="255"/>
      <c r="F116" s="278" t="s">
        <v>342</v>
      </c>
      <c r="G116" s="255"/>
      <c r="H116" s="255" t="s">
        <v>387</v>
      </c>
      <c r="I116" s="255" t="s">
        <v>377</v>
      </c>
      <c r="J116" s="255"/>
      <c r="K116" s="269"/>
    </row>
    <row r="117" s="1" customFormat="1" ht="15" customHeight="1">
      <c r="B117" s="280"/>
      <c r="C117" s="255" t="s">
        <v>60</v>
      </c>
      <c r="D117" s="255"/>
      <c r="E117" s="255"/>
      <c r="F117" s="278" t="s">
        <v>342</v>
      </c>
      <c r="G117" s="255"/>
      <c r="H117" s="255" t="s">
        <v>388</v>
      </c>
      <c r="I117" s="255" t="s">
        <v>389</v>
      </c>
      <c r="J117" s="255"/>
      <c r="K117" s="269"/>
    </row>
    <row r="118" s="1" customFormat="1" ht="15" customHeight="1">
      <c r="B118" s="283"/>
      <c r="C118" s="289"/>
      <c r="D118" s="289"/>
      <c r="E118" s="289"/>
      <c r="F118" s="289"/>
      <c r="G118" s="289"/>
      <c r="H118" s="289"/>
      <c r="I118" s="289"/>
      <c r="J118" s="289"/>
      <c r="K118" s="285"/>
    </row>
    <row r="119" s="1" customFormat="1" ht="18.75" customHeight="1">
      <c r="B119" s="290"/>
      <c r="C119" s="291"/>
      <c r="D119" s="291"/>
      <c r="E119" s="291"/>
      <c r="F119" s="292"/>
      <c r="G119" s="291"/>
      <c r="H119" s="291"/>
      <c r="I119" s="291"/>
      <c r="J119" s="291"/>
      <c r="K119" s="290"/>
    </row>
    <row r="120" s="1" customFormat="1" ht="18.75" customHeight="1"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="1" customFormat="1" ht="45" customHeight="1">
      <c r="B122" s="296"/>
      <c r="C122" s="246" t="s">
        <v>390</v>
      </c>
      <c r="D122" s="246"/>
      <c r="E122" s="246"/>
      <c r="F122" s="246"/>
      <c r="G122" s="246"/>
      <c r="H122" s="246"/>
      <c r="I122" s="246"/>
      <c r="J122" s="246"/>
      <c r="K122" s="297"/>
    </row>
    <row r="123" s="1" customFormat="1" ht="17.25" customHeight="1">
      <c r="B123" s="298"/>
      <c r="C123" s="270" t="s">
        <v>336</v>
      </c>
      <c r="D123" s="270"/>
      <c r="E123" s="270"/>
      <c r="F123" s="270" t="s">
        <v>337</v>
      </c>
      <c r="G123" s="271"/>
      <c r="H123" s="270" t="s">
        <v>57</v>
      </c>
      <c r="I123" s="270" t="s">
        <v>60</v>
      </c>
      <c r="J123" s="270" t="s">
        <v>338</v>
      </c>
      <c r="K123" s="299"/>
    </row>
    <row r="124" s="1" customFormat="1" ht="17.25" customHeight="1">
      <c r="B124" s="298"/>
      <c r="C124" s="272" t="s">
        <v>339</v>
      </c>
      <c r="D124" s="272"/>
      <c r="E124" s="272"/>
      <c r="F124" s="273" t="s">
        <v>340</v>
      </c>
      <c r="G124" s="274"/>
      <c r="H124" s="272"/>
      <c r="I124" s="272"/>
      <c r="J124" s="272" t="s">
        <v>341</v>
      </c>
      <c r="K124" s="299"/>
    </row>
    <row r="125" s="1" customFormat="1" ht="5.25" customHeight="1">
      <c r="B125" s="300"/>
      <c r="C125" s="275"/>
      <c r="D125" s="275"/>
      <c r="E125" s="275"/>
      <c r="F125" s="275"/>
      <c r="G125" s="301"/>
      <c r="H125" s="275"/>
      <c r="I125" s="275"/>
      <c r="J125" s="275"/>
      <c r="K125" s="302"/>
    </row>
    <row r="126" s="1" customFormat="1" ht="15" customHeight="1">
      <c r="B126" s="300"/>
      <c r="C126" s="255" t="s">
        <v>345</v>
      </c>
      <c r="D126" s="277"/>
      <c r="E126" s="277"/>
      <c r="F126" s="278" t="s">
        <v>342</v>
      </c>
      <c r="G126" s="255"/>
      <c r="H126" s="255" t="s">
        <v>382</v>
      </c>
      <c r="I126" s="255" t="s">
        <v>344</v>
      </c>
      <c r="J126" s="255">
        <v>120</v>
      </c>
      <c r="K126" s="303"/>
    </row>
    <row r="127" s="1" customFormat="1" ht="15" customHeight="1">
      <c r="B127" s="300"/>
      <c r="C127" s="255" t="s">
        <v>391</v>
      </c>
      <c r="D127" s="255"/>
      <c r="E127" s="255"/>
      <c r="F127" s="278" t="s">
        <v>342</v>
      </c>
      <c r="G127" s="255"/>
      <c r="H127" s="255" t="s">
        <v>392</v>
      </c>
      <c r="I127" s="255" t="s">
        <v>344</v>
      </c>
      <c r="J127" s="255" t="s">
        <v>393</v>
      </c>
      <c r="K127" s="303"/>
    </row>
    <row r="128" s="1" customFormat="1" ht="15" customHeight="1">
      <c r="B128" s="300"/>
      <c r="C128" s="255" t="s">
        <v>290</v>
      </c>
      <c r="D128" s="255"/>
      <c r="E128" s="255"/>
      <c r="F128" s="278" t="s">
        <v>342</v>
      </c>
      <c r="G128" s="255"/>
      <c r="H128" s="255" t="s">
        <v>394</v>
      </c>
      <c r="I128" s="255" t="s">
        <v>344</v>
      </c>
      <c r="J128" s="255" t="s">
        <v>393</v>
      </c>
      <c r="K128" s="303"/>
    </row>
    <row r="129" s="1" customFormat="1" ht="15" customHeight="1">
      <c r="B129" s="300"/>
      <c r="C129" s="255" t="s">
        <v>353</v>
      </c>
      <c r="D129" s="255"/>
      <c r="E129" s="255"/>
      <c r="F129" s="278" t="s">
        <v>348</v>
      </c>
      <c r="G129" s="255"/>
      <c r="H129" s="255" t="s">
        <v>354</v>
      </c>
      <c r="I129" s="255" t="s">
        <v>344</v>
      </c>
      <c r="J129" s="255">
        <v>15</v>
      </c>
      <c r="K129" s="303"/>
    </row>
    <row r="130" s="1" customFormat="1" ht="15" customHeight="1">
      <c r="B130" s="300"/>
      <c r="C130" s="281" t="s">
        <v>355</v>
      </c>
      <c r="D130" s="281"/>
      <c r="E130" s="281"/>
      <c r="F130" s="282" t="s">
        <v>348</v>
      </c>
      <c r="G130" s="281"/>
      <c r="H130" s="281" t="s">
        <v>356</v>
      </c>
      <c r="I130" s="281" t="s">
        <v>344</v>
      </c>
      <c r="J130" s="281">
        <v>15</v>
      </c>
      <c r="K130" s="303"/>
    </row>
    <row r="131" s="1" customFormat="1" ht="15" customHeight="1">
      <c r="B131" s="300"/>
      <c r="C131" s="281" t="s">
        <v>357</v>
      </c>
      <c r="D131" s="281"/>
      <c r="E131" s="281"/>
      <c r="F131" s="282" t="s">
        <v>348</v>
      </c>
      <c r="G131" s="281"/>
      <c r="H131" s="281" t="s">
        <v>358</v>
      </c>
      <c r="I131" s="281" t="s">
        <v>344</v>
      </c>
      <c r="J131" s="281">
        <v>20</v>
      </c>
      <c r="K131" s="303"/>
    </row>
    <row r="132" s="1" customFormat="1" ht="15" customHeight="1">
      <c r="B132" s="300"/>
      <c r="C132" s="281" t="s">
        <v>359</v>
      </c>
      <c r="D132" s="281"/>
      <c r="E132" s="281"/>
      <c r="F132" s="282" t="s">
        <v>348</v>
      </c>
      <c r="G132" s="281"/>
      <c r="H132" s="281" t="s">
        <v>360</v>
      </c>
      <c r="I132" s="281" t="s">
        <v>344</v>
      </c>
      <c r="J132" s="281">
        <v>20</v>
      </c>
      <c r="K132" s="303"/>
    </row>
    <row r="133" s="1" customFormat="1" ht="15" customHeight="1">
      <c r="B133" s="300"/>
      <c r="C133" s="255" t="s">
        <v>347</v>
      </c>
      <c r="D133" s="255"/>
      <c r="E133" s="255"/>
      <c r="F133" s="278" t="s">
        <v>348</v>
      </c>
      <c r="G133" s="255"/>
      <c r="H133" s="255" t="s">
        <v>382</v>
      </c>
      <c r="I133" s="255" t="s">
        <v>344</v>
      </c>
      <c r="J133" s="255">
        <v>50</v>
      </c>
      <c r="K133" s="303"/>
    </row>
    <row r="134" s="1" customFormat="1" ht="15" customHeight="1">
      <c r="B134" s="300"/>
      <c r="C134" s="255" t="s">
        <v>361</v>
      </c>
      <c r="D134" s="255"/>
      <c r="E134" s="255"/>
      <c r="F134" s="278" t="s">
        <v>348</v>
      </c>
      <c r="G134" s="255"/>
      <c r="H134" s="255" t="s">
        <v>382</v>
      </c>
      <c r="I134" s="255" t="s">
        <v>344</v>
      </c>
      <c r="J134" s="255">
        <v>50</v>
      </c>
      <c r="K134" s="303"/>
    </row>
    <row r="135" s="1" customFormat="1" ht="15" customHeight="1">
      <c r="B135" s="300"/>
      <c r="C135" s="255" t="s">
        <v>367</v>
      </c>
      <c r="D135" s="255"/>
      <c r="E135" s="255"/>
      <c r="F135" s="278" t="s">
        <v>348</v>
      </c>
      <c r="G135" s="255"/>
      <c r="H135" s="255" t="s">
        <v>382</v>
      </c>
      <c r="I135" s="255" t="s">
        <v>344</v>
      </c>
      <c r="J135" s="255">
        <v>50</v>
      </c>
      <c r="K135" s="303"/>
    </row>
    <row r="136" s="1" customFormat="1" ht="15" customHeight="1">
      <c r="B136" s="300"/>
      <c r="C136" s="255" t="s">
        <v>369</v>
      </c>
      <c r="D136" s="255"/>
      <c r="E136" s="255"/>
      <c r="F136" s="278" t="s">
        <v>348</v>
      </c>
      <c r="G136" s="255"/>
      <c r="H136" s="255" t="s">
        <v>382</v>
      </c>
      <c r="I136" s="255" t="s">
        <v>344</v>
      </c>
      <c r="J136" s="255">
        <v>50</v>
      </c>
      <c r="K136" s="303"/>
    </row>
    <row r="137" s="1" customFormat="1" ht="15" customHeight="1">
      <c r="B137" s="300"/>
      <c r="C137" s="255" t="s">
        <v>370</v>
      </c>
      <c r="D137" s="255"/>
      <c r="E137" s="255"/>
      <c r="F137" s="278" t="s">
        <v>348</v>
      </c>
      <c r="G137" s="255"/>
      <c r="H137" s="255" t="s">
        <v>395</v>
      </c>
      <c r="I137" s="255" t="s">
        <v>344</v>
      </c>
      <c r="J137" s="255">
        <v>255</v>
      </c>
      <c r="K137" s="303"/>
    </row>
    <row r="138" s="1" customFormat="1" ht="15" customHeight="1">
      <c r="B138" s="300"/>
      <c r="C138" s="255" t="s">
        <v>372</v>
      </c>
      <c r="D138" s="255"/>
      <c r="E138" s="255"/>
      <c r="F138" s="278" t="s">
        <v>342</v>
      </c>
      <c r="G138" s="255"/>
      <c r="H138" s="255" t="s">
        <v>396</v>
      </c>
      <c r="I138" s="255" t="s">
        <v>374</v>
      </c>
      <c r="J138" s="255"/>
      <c r="K138" s="303"/>
    </row>
    <row r="139" s="1" customFormat="1" ht="15" customHeight="1">
      <c r="B139" s="300"/>
      <c r="C139" s="255" t="s">
        <v>375</v>
      </c>
      <c r="D139" s="255"/>
      <c r="E139" s="255"/>
      <c r="F139" s="278" t="s">
        <v>342</v>
      </c>
      <c r="G139" s="255"/>
      <c r="H139" s="255" t="s">
        <v>397</v>
      </c>
      <c r="I139" s="255" t="s">
        <v>377</v>
      </c>
      <c r="J139" s="255"/>
      <c r="K139" s="303"/>
    </row>
    <row r="140" s="1" customFormat="1" ht="15" customHeight="1">
      <c r="B140" s="300"/>
      <c r="C140" s="255" t="s">
        <v>378</v>
      </c>
      <c r="D140" s="255"/>
      <c r="E140" s="255"/>
      <c r="F140" s="278" t="s">
        <v>342</v>
      </c>
      <c r="G140" s="255"/>
      <c r="H140" s="255" t="s">
        <v>378</v>
      </c>
      <c r="I140" s="255" t="s">
        <v>377</v>
      </c>
      <c r="J140" s="255"/>
      <c r="K140" s="303"/>
    </row>
    <row r="141" s="1" customFormat="1" ht="15" customHeight="1">
      <c r="B141" s="300"/>
      <c r="C141" s="255" t="s">
        <v>41</v>
      </c>
      <c r="D141" s="255"/>
      <c r="E141" s="255"/>
      <c r="F141" s="278" t="s">
        <v>342</v>
      </c>
      <c r="G141" s="255"/>
      <c r="H141" s="255" t="s">
        <v>398</v>
      </c>
      <c r="I141" s="255" t="s">
        <v>377</v>
      </c>
      <c r="J141" s="255"/>
      <c r="K141" s="303"/>
    </row>
    <row r="142" s="1" customFormat="1" ht="15" customHeight="1">
      <c r="B142" s="300"/>
      <c r="C142" s="255" t="s">
        <v>399</v>
      </c>
      <c r="D142" s="255"/>
      <c r="E142" s="255"/>
      <c r="F142" s="278" t="s">
        <v>342</v>
      </c>
      <c r="G142" s="255"/>
      <c r="H142" s="255" t="s">
        <v>400</v>
      </c>
      <c r="I142" s="255" t="s">
        <v>377</v>
      </c>
      <c r="J142" s="255"/>
      <c r="K142" s="303"/>
    </row>
    <row r="143" s="1" customFormat="1" ht="15" customHeight="1">
      <c r="B143" s="304"/>
      <c r="C143" s="305"/>
      <c r="D143" s="305"/>
      <c r="E143" s="305"/>
      <c r="F143" s="305"/>
      <c r="G143" s="305"/>
      <c r="H143" s="305"/>
      <c r="I143" s="305"/>
      <c r="J143" s="305"/>
      <c r="K143" s="306"/>
    </row>
    <row r="144" s="1" customFormat="1" ht="18.75" customHeight="1">
      <c r="B144" s="291"/>
      <c r="C144" s="291"/>
      <c r="D144" s="291"/>
      <c r="E144" s="291"/>
      <c r="F144" s="292"/>
      <c r="G144" s="291"/>
      <c r="H144" s="291"/>
      <c r="I144" s="291"/>
      <c r="J144" s="291"/>
      <c r="K144" s="291"/>
    </row>
    <row r="145" s="1" customFormat="1" ht="18.75" customHeight="1"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="1" customFormat="1" ht="7.5" customHeight="1">
      <c r="B146" s="264"/>
      <c r="C146" s="265"/>
      <c r="D146" s="265"/>
      <c r="E146" s="265"/>
      <c r="F146" s="265"/>
      <c r="G146" s="265"/>
      <c r="H146" s="265"/>
      <c r="I146" s="265"/>
      <c r="J146" s="265"/>
      <c r="K146" s="266"/>
    </row>
    <row r="147" s="1" customFormat="1" ht="45" customHeight="1">
      <c r="B147" s="267"/>
      <c r="C147" s="268" t="s">
        <v>401</v>
      </c>
      <c r="D147" s="268"/>
      <c r="E147" s="268"/>
      <c r="F147" s="268"/>
      <c r="G147" s="268"/>
      <c r="H147" s="268"/>
      <c r="I147" s="268"/>
      <c r="J147" s="268"/>
      <c r="K147" s="269"/>
    </row>
    <row r="148" s="1" customFormat="1" ht="17.25" customHeight="1">
      <c r="B148" s="267"/>
      <c r="C148" s="270" t="s">
        <v>336</v>
      </c>
      <c r="D148" s="270"/>
      <c r="E148" s="270"/>
      <c r="F148" s="270" t="s">
        <v>337</v>
      </c>
      <c r="G148" s="271"/>
      <c r="H148" s="270" t="s">
        <v>57</v>
      </c>
      <c r="I148" s="270" t="s">
        <v>60</v>
      </c>
      <c r="J148" s="270" t="s">
        <v>338</v>
      </c>
      <c r="K148" s="269"/>
    </row>
    <row r="149" s="1" customFormat="1" ht="17.25" customHeight="1">
      <c r="B149" s="267"/>
      <c r="C149" s="272" t="s">
        <v>339</v>
      </c>
      <c r="D149" s="272"/>
      <c r="E149" s="272"/>
      <c r="F149" s="273" t="s">
        <v>340</v>
      </c>
      <c r="G149" s="274"/>
      <c r="H149" s="272"/>
      <c r="I149" s="272"/>
      <c r="J149" s="272" t="s">
        <v>341</v>
      </c>
      <c r="K149" s="269"/>
    </row>
    <row r="150" s="1" customFormat="1" ht="5.25" customHeight="1">
      <c r="B150" s="280"/>
      <c r="C150" s="275"/>
      <c r="D150" s="275"/>
      <c r="E150" s="275"/>
      <c r="F150" s="275"/>
      <c r="G150" s="276"/>
      <c r="H150" s="275"/>
      <c r="I150" s="275"/>
      <c r="J150" s="275"/>
      <c r="K150" s="303"/>
    </row>
    <row r="151" s="1" customFormat="1" ht="15" customHeight="1">
      <c r="B151" s="280"/>
      <c r="C151" s="307" t="s">
        <v>345</v>
      </c>
      <c r="D151" s="255"/>
      <c r="E151" s="255"/>
      <c r="F151" s="308" t="s">
        <v>342</v>
      </c>
      <c r="G151" s="255"/>
      <c r="H151" s="307" t="s">
        <v>382</v>
      </c>
      <c r="I151" s="307" t="s">
        <v>344</v>
      </c>
      <c r="J151" s="307">
        <v>120</v>
      </c>
      <c r="K151" s="303"/>
    </row>
    <row r="152" s="1" customFormat="1" ht="15" customHeight="1">
      <c r="B152" s="280"/>
      <c r="C152" s="307" t="s">
        <v>391</v>
      </c>
      <c r="D152" s="255"/>
      <c r="E152" s="255"/>
      <c r="F152" s="308" t="s">
        <v>342</v>
      </c>
      <c r="G152" s="255"/>
      <c r="H152" s="307" t="s">
        <v>402</v>
      </c>
      <c r="I152" s="307" t="s">
        <v>344</v>
      </c>
      <c r="J152" s="307" t="s">
        <v>393</v>
      </c>
      <c r="K152" s="303"/>
    </row>
    <row r="153" s="1" customFormat="1" ht="15" customHeight="1">
      <c r="B153" s="280"/>
      <c r="C153" s="307" t="s">
        <v>290</v>
      </c>
      <c r="D153" s="255"/>
      <c r="E153" s="255"/>
      <c r="F153" s="308" t="s">
        <v>342</v>
      </c>
      <c r="G153" s="255"/>
      <c r="H153" s="307" t="s">
        <v>403</v>
      </c>
      <c r="I153" s="307" t="s">
        <v>344</v>
      </c>
      <c r="J153" s="307" t="s">
        <v>393</v>
      </c>
      <c r="K153" s="303"/>
    </row>
    <row r="154" s="1" customFormat="1" ht="15" customHeight="1">
      <c r="B154" s="280"/>
      <c r="C154" s="307" t="s">
        <v>347</v>
      </c>
      <c r="D154" s="255"/>
      <c r="E154" s="255"/>
      <c r="F154" s="308" t="s">
        <v>348</v>
      </c>
      <c r="G154" s="255"/>
      <c r="H154" s="307" t="s">
        <v>382</v>
      </c>
      <c r="I154" s="307" t="s">
        <v>344</v>
      </c>
      <c r="J154" s="307">
        <v>50</v>
      </c>
      <c r="K154" s="303"/>
    </row>
    <row r="155" s="1" customFormat="1" ht="15" customHeight="1">
      <c r="B155" s="280"/>
      <c r="C155" s="307" t="s">
        <v>350</v>
      </c>
      <c r="D155" s="255"/>
      <c r="E155" s="255"/>
      <c r="F155" s="308" t="s">
        <v>342</v>
      </c>
      <c r="G155" s="255"/>
      <c r="H155" s="307" t="s">
        <v>382</v>
      </c>
      <c r="I155" s="307" t="s">
        <v>352</v>
      </c>
      <c r="J155" s="307"/>
      <c r="K155" s="303"/>
    </row>
    <row r="156" s="1" customFormat="1" ht="15" customHeight="1">
      <c r="B156" s="280"/>
      <c r="C156" s="307" t="s">
        <v>361</v>
      </c>
      <c r="D156" s="255"/>
      <c r="E156" s="255"/>
      <c r="F156" s="308" t="s">
        <v>348</v>
      </c>
      <c r="G156" s="255"/>
      <c r="H156" s="307" t="s">
        <v>382</v>
      </c>
      <c r="I156" s="307" t="s">
        <v>344</v>
      </c>
      <c r="J156" s="307">
        <v>50</v>
      </c>
      <c r="K156" s="303"/>
    </row>
    <row r="157" s="1" customFormat="1" ht="15" customHeight="1">
      <c r="B157" s="280"/>
      <c r="C157" s="307" t="s">
        <v>369</v>
      </c>
      <c r="D157" s="255"/>
      <c r="E157" s="255"/>
      <c r="F157" s="308" t="s">
        <v>348</v>
      </c>
      <c r="G157" s="255"/>
      <c r="H157" s="307" t="s">
        <v>382</v>
      </c>
      <c r="I157" s="307" t="s">
        <v>344</v>
      </c>
      <c r="J157" s="307">
        <v>50</v>
      </c>
      <c r="K157" s="303"/>
    </row>
    <row r="158" s="1" customFormat="1" ht="15" customHeight="1">
      <c r="B158" s="280"/>
      <c r="C158" s="307" t="s">
        <v>367</v>
      </c>
      <c r="D158" s="255"/>
      <c r="E158" s="255"/>
      <c r="F158" s="308" t="s">
        <v>348</v>
      </c>
      <c r="G158" s="255"/>
      <c r="H158" s="307" t="s">
        <v>382</v>
      </c>
      <c r="I158" s="307" t="s">
        <v>344</v>
      </c>
      <c r="J158" s="307">
        <v>50</v>
      </c>
      <c r="K158" s="303"/>
    </row>
    <row r="159" s="1" customFormat="1" ht="15" customHeight="1">
      <c r="B159" s="280"/>
      <c r="C159" s="307" t="s">
        <v>85</v>
      </c>
      <c r="D159" s="255"/>
      <c r="E159" s="255"/>
      <c r="F159" s="308" t="s">
        <v>342</v>
      </c>
      <c r="G159" s="255"/>
      <c r="H159" s="307" t="s">
        <v>404</v>
      </c>
      <c r="I159" s="307" t="s">
        <v>344</v>
      </c>
      <c r="J159" s="307" t="s">
        <v>405</v>
      </c>
      <c r="K159" s="303"/>
    </row>
    <row r="160" s="1" customFormat="1" ht="15" customHeight="1">
      <c r="B160" s="280"/>
      <c r="C160" s="307" t="s">
        <v>406</v>
      </c>
      <c r="D160" s="255"/>
      <c r="E160" s="255"/>
      <c r="F160" s="308" t="s">
        <v>342</v>
      </c>
      <c r="G160" s="255"/>
      <c r="H160" s="307" t="s">
        <v>407</v>
      </c>
      <c r="I160" s="307" t="s">
        <v>377</v>
      </c>
      <c r="J160" s="307"/>
      <c r="K160" s="303"/>
    </row>
    <row r="161" s="1" customFormat="1" ht="15" customHeight="1">
      <c r="B161" s="309"/>
      <c r="C161" s="289"/>
      <c r="D161" s="289"/>
      <c r="E161" s="289"/>
      <c r="F161" s="289"/>
      <c r="G161" s="289"/>
      <c r="H161" s="289"/>
      <c r="I161" s="289"/>
      <c r="J161" s="289"/>
      <c r="K161" s="310"/>
    </row>
    <row r="162" s="1" customFormat="1" ht="18.75" customHeight="1">
      <c r="B162" s="291"/>
      <c r="C162" s="301"/>
      <c r="D162" s="301"/>
      <c r="E162" s="301"/>
      <c r="F162" s="311"/>
      <c r="G162" s="301"/>
      <c r="H162" s="301"/>
      <c r="I162" s="301"/>
      <c r="J162" s="301"/>
      <c r="K162" s="291"/>
    </row>
    <row r="163" s="1" customFormat="1" ht="18.75" customHeight="1"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="1" customFormat="1" ht="45" customHeight="1">
      <c r="B165" s="245"/>
      <c r="C165" s="246" t="s">
        <v>408</v>
      </c>
      <c r="D165" s="246"/>
      <c r="E165" s="246"/>
      <c r="F165" s="246"/>
      <c r="G165" s="246"/>
      <c r="H165" s="246"/>
      <c r="I165" s="246"/>
      <c r="J165" s="246"/>
      <c r="K165" s="247"/>
    </row>
    <row r="166" s="1" customFormat="1" ht="17.25" customHeight="1">
      <c r="B166" s="245"/>
      <c r="C166" s="270" t="s">
        <v>336</v>
      </c>
      <c r="D166" s="270"/>
      <c r="E166" s="270"/>
      <c r="F166" s="270" t="s">
        <v>337</v>
      </c>
      <c r="G166" s="312"/>
      <c r="H166" s="313" t="s">
        <v>57</v>
      </c>
      <c r="I166" s="313" t="s">
        <v>60</v>
      </c>
      <c r="J166" s="270" t="s">
        <v>338</v>
      </c>
      <c r="K166" s="247"/>
    </row>
    <row r="167" s="1" customFormat="1" ht="17.25" customHeight="1">
      <c r="B167" s="248"/>
      <c r="C167" s="272" t="s">
        <v>339</v>
      </c>
      <c r="D167" s="272"/>
      <c r="E167" s="272"/>
      <c r="F167" s="273" t="s">
        <v>340</v>
      </c>
      <c r="G167" s="314"/>
      <c r="H167" s="315"/>
      <c r="I167" s="315"/>
      <c r="J167" s="272" t="s">
        <v>341</v>
      </c>
      <c r="K167" s="250"/>
    </row>
    <row r="168" s="1" customFormat="1" ht="5.25" customHeight="1">
      <c r="B168" s="280"/>
      <c r="C168" s="275"/>
      <c r="D168" s="275"/>
      <c r="E168" s="275"/>
      <c r="F168" s="275"/>
      <c r="G168" s="276"/>
      <c r="H168" s="275"/>
      <c r="I168" s="275"/>
      <c r="J168" s="275"/>
      <c r="K168" s="303"/>
    </row>
    <row r="169" s="1" customFormat="1" ht="15" customHeight="1">
      <c r="B169" s="280"/>
      <c r="C169" s="255" t="s">
        <v>345</v>
      </c>
      <c r="D169" s="255"/>
      <c r="E169" s="255"/>
      <c r="F169" s="278" t="s">
        <v>342</v>
      </c>
      <c r="G169" s="255"/>
      <c r="H169" s="255" t="s">
        <v>382</v>
      </c>
      <c r="I169" s="255" t="s">
        <v>344</v>
      </c>
      <c r="J169" s="255">
        <v>120</v>
      </c>
      <c r="K169" s="303"/>
    </row>
    <row r="170" s="1" customFormat="1" ht="15" customHeight="1">
      <c r="B170" s="280"/>
      <c r="C170" s="255" t="s">
        <v>391</v>
      </c>
      <c r="D170" s="255"/>
      <c r="E170" s="255"/>
      <c r="F170" s="278" t="s">
        <v>342</v>
      </c>
      <c r="G170" s="255"/>
      <c r="H170" s="255" t="s">
        <v>392</v>
      </c>
      <c r="I170" s="255" t="s">
        <v>344</v>
      </c>
      <c r="J170" s="255" t="s">
        <v>393</v>
      </c>
      <c r="K170" s="303"/>
    </row>
    <row r="171" s="1" customFormat="1" ht="15" customHeight="1">
      <c r="B171" s="280"/>
      <c r="C171" s="255" t="s">
        <v>290</v>
      </c>
      <c r="D171" s="255"/>
      <c r="E171" s="255"/>
      <c r="F171" s="278" t="s">
        <v>342</v>
      </c>
      <c r="G171" s="255"/>
      <c r="H171" s="255" t="s">
        <v>409</v>
      </c>
      <c r="I171" s="255" t="s">
        <v>344</v>
      </c>
      <c r="J171" s="255" t="s">
        <v>393</v>
      </c>
      <c r="K171" s="303"/>
    </row>
    <row r="172" s="1" customFormat="1" ht="15" customHeight="1">
      <c r="B172" s="280"/>
      <c r="C172" s="255" t="s">
        <v>347</v>
      </c>
      <c r="D172" s="255"/>
      <c r="E172" s="255"/>
      <c r="F172" s="278" t="s">
        <v>348</v>
      </c>
      <c r="G172" s="255"/>
      <c r="H172" s="255" t="s">
        <v>409</v>
      </c>
      <c r="I172" s="255" t="s">
        <v>344</v>
      </c>
      <c r="J172" s="255">
        <v>50</v>
      </c>
      <c r="K172" s="303"/>
    </row>
    <row r="173" s="1" customFormat="1" ht="15" customHeight="1">
      <c r="B173" s="280"/>
      <c r="C173" s="255" t="s">
        <v>350</v>
      </c>
      <c r="D173" s="255"/>
      <c r="E173" s="255"/>
      <c r="F173" s="278" t="s">
        <v>342</v>
      </c>
      <c r="G173" s="255"/>
      <c r="H173" s="255" t="s">
        <v>409</v>
      </c>
      <c r="I173" s="255" t="s">
        <v>352</v>
      </c>
      <c r="J173" s="255"/>
      <c r="K173" s="303"/>
    </row>
    <row r="174" s="1" customFormat="1" ht="15" customHeight="1">
      <c r="B174" s="280"/>
      <c r="C174" s="255" t="s">
        <v>361</v>
      </c>
      <c r="D174" s="255"/>
      <c r="E174" s="255"/>
      <c r="F174" s="278" t="s">
        <v>348</v>
      </c>
      <c r="G174" s="255"/>
      <c r="H174" s="255" t="s">
        <v>409</v>
      </c>
      <c r="I174" s="255" t="s">
        <v>344</v>
      </c>
      <c r="J174" s="255">
        <v>50</v>
      </c>
      <c r="K174" s="303"/>
    </row>
    <row r="175" s="1" customFormat="1" ht="15" customHeight="1">
      <c r="B175" s="280"/>
      <c r="C175" s="255" t="s">
        <v>369</v>
      </c>
      <c r="D175" s="255"/>
      <c r="E175" s="255"/>
      <c r="F175" s="278" t="s">
        <v>348</v>
      </c>
      <c r="G175" s="255"/>
      <c r="H175" s="255" t="s">
        <v>409</v>
      </c>
      <c r="I175" s="255" t="s">
        <v>344</v>
      </c>
      <c r="J175" s="255">
        <v>50</v>
      </c>
      <c r="K175" s="303"/>
    </row>
    <row r="176" s="1" customFormat="1" ht="15" customHeight="1">
      <c r="B176" s="280"/>
      <c r="C176" s="255" t="s">
        <v>367</v>
      </c>
      <c r="D176" s="255"/>
      <c r="E176" s="255"/>
      <c r="F176" s="278" t="s">
        <v>348</v>
      </c>
      <c r="G176" s="255"/>
      <c r="H176" s="255" t="s">
        <v>409</v>
      </c>
      <c r="I176" s="255" t="s">
        <v>344</v>
      </c>
      <c r="J176" s="255">
        <v>50</v>
      </c>
      <c r="K176" s="303"/>
    </row>
    <row r="177" s="1" customFormat="1" ht="15" customHeight="1">
      <c r="B177" s="280"/>
      <c r="C177" s="255" t="s">
        <v>99</v>
      </c>
      <c r="D177" s="255"/>
      <c r="E177" s="255"/>
      <c r="F177" s="278" t="s">
        <v>342</v>
      </c>
      <c r="G177" s="255"/>
      <c r="H177" s="255" t="s">
        <v>410</v>
      </c>
      <c r="I177" s="255" t="s">
        <v>411</v>
      </c>
      <c r="J177" s="255"/>
      <c r="K177" s="303"/>
    </row>
    <row r="178" s="1" customFormat="1" ht="15" customHeight="1">
      <c r="B178" s="280"/>
      <c r="C178" s="255" t="s">
        <v>60</v>
      </c>
      <c r="D178" s="255"/>
      <c r="E178" s="255"/>
      <c r="F178" s="278" t="s">
        <v>342</v>
      </c>
      <c r="G178" s="255"/>
      <c r="H178" s="255" t="s">
        <v>412</v>
      </c>
      <c r="I178" s="255" t="s">
        <v>413</v>
      </c>
      <c r="J178" s="255">
        <v>1</v>
      </c>
      <c r="K178" s="303"/>
    </row>
    <row r="179" s="1" customFormat="1" ht="15" customHeight="1">
      <c r="B179" s="280"/>
      <c r="C179" s="255" t="s">
        <v>56</v>
      </c>
      <c r="D179" s="255"/>
      <c r="E179" s="255"/>
      <c r="F179" s="278" t="s">
        <v>342</v>
      </c>
      <c r="G179" s="255"/>
      <c r="H179" s="255" t="s">
        <v>414</v>
      </c>
      <c r="I179" s="255" t="s">
        <v>344</v>
      </c>
      <c r="J179" s="255">
        <v>20</v>
      </c>
      <c r="K179" s="303"/>
    </row>
    <row r="180" s="1" customFormat="1" ht="15" customHeight="1">
      <c r="B180" s="280"/>
      <c r="C180" s="255" t="s">
        <v>57</v>
      </c>
      <c r="D180" s="255"/>
      <c r="E180" s="255"/>
      <c r="F180" s="278" t="s">
        <v>342</v>
      </c>
      <c r="G180" s="255"/>
      <c r="H180" s="255" t="s">
        <v>415</v>
      </c>
      <c r="I180" s="255" t="s">
        <v>344</v>
      </c>
      <c r="J180" s="255">
        <v>255</v>
      </c>
      <c r="K180" s="303"/>
    </row>
    <row r="181" s="1" customFormat="1" ht="15" customHeight="1">
      <c r="B181" s="280"/>
      <c r="C181" s="255" t="s">
        <v>100</v>
      </c>
      <c r="D181" s="255"/>
      <c r="E181" s="255"/>
      <c r="F181" s="278" t="s">
        <v>342</v>
      </c>
      <c r="G181" s="255"/>
      <c r="H181" s="255" t="s">
        <v>306</v>
      </c>
      <c r="I181" s="255" t="s">
        <v>344</v>
      </c>
      <c r="J181" s="255">
        <v>10</v>
      </c>
      <c r="K181" s="303"/>
    </row>
    <row r="182" s="1" customFormat="1" ht="15" customHeight="1">
      <c r="B182" s="280"/>
      <c r="C182" s="255" t="s">
        <v>101</v>
      </c>
      <c r="D182" s="255"/>
      <c r="E182" s="255"/>
      <c r="F182" s="278" t="s">
        <v>342</v>
      </c>
      <c r="G182" s="255"/>
      <c r="H182" s="255" t="s">
        <v>416</v>
      </c>
      <c r="I182" s="255" t="s">
        <v>377</v>
      </c>
      <c r="J182" s="255"/>
      <c r="K182" s="303"/>
    </row>
    <row r="183" s="1" customFormat="1" ht="15" customHeight="1">
      <c r="B183" s="280"/>
      <c r="C183" s="255" t="s">
        <v>417</v>
      </c>
      <c r="D183" s="255"/>
      <c r="E183" s="255"/>
      <c r="F183" s="278" t="s">
        <v>342</v>
      </c>
      <c r="G183" s="255"/>
      <c r="H183" s="255" t="s">
        <v>418</v>
      </c>
      <c r="I183" s="255" t="s">
        <v>377</v>
      </c>
      <c r="J183" s="255"/>
      <c r="K183" s="303"/>
    </row>
    <row r="184" s="1" customFormat="1" ht="15" customHeight="1">
      <c r="B184" s="280"/>
      <c r="C184" s="255" t="s">
        <v>406</v>
      </c>
      <c r="D184" s="255"/>
      <c r="E184" s="255"/>
      <c r="F184" s="278" t="s">
        <v>342</v>
      </c>
      <c r="G184" s="255"/>
      <c r="H184" s="255" t="s">
        <v>419</v>
      </c>
      <c r="I184" s="255" t="s">
        <v>377</v>
      </c>
      <c r="J184" s="255"/>
      <c r="K184" s="303"/>
    </row>
    <row r="185" s="1" customFormat="1" ht="15" customHeight="1">
      <c r="B185" s="280"/>
      <c r="C185" s="255" t="s">
        <v>103</v>
      </c>
      <c r="D185" s="255"/>
      <c r="E185" s="255"/>
      <c r="F185" s="278" t="s">
        <v>348</v>
      </c>
      <c r="G185" s="255"/>
      <c r="H185" s="255" t="s">
        <v>420</v>
      </c>
      <c r="I185" s="255" t="s">
        <v>344</v>
      </c>
      <c r="J185" s="255">
        <v>50</v>
      </c>
      <c r="K185" s="303"/>
    </row>
    <row r="186" s="1" customFormat="1" ht="15" customHeight="1">
      <c r="B186" s="280"/>
      <c r="C186" s="255" t="s">
        <v>421</v>
      </c>
      <c r="D186" s="255"/>
      <c r="E186" s="255"/>
      <c r="F186" s="278" t="s">
        <v>348</v>
      </c>
      <c r="G186" s="255"/>
      <c r="H186" s="255" t="s">
        <v>422</v>
      </c>
      <c r="I186" s="255" t="s">
        <v>423</v>
      </c>
      <c r="J186" s="255"/>
      <c r="K186" s="303"/>
    </row>
    <row r="187" s="1" customFormat="1" ht="15" customHeight="1">
      <c r="B187" s="280"/>
      <c r="C187" s="255" t="s">
        <v>424</v>
      </c>
      <c r="D187" s="255"/>
      <c r="E187" s="255"/>
      <c r="F187" s="278" t="s">
        <v>348</v>
      </c>
      <c r="G187" s="255"/>
      <c r="H187" s="255" t="s">
        <v>425</v>
      </c>
      <c r="I187" s="255" t="s">
        <v>423</v>
      </c>
      <c r="J187" s="255"/>
      <c r="K187" s="303"/>
    </row>
    <row r="188" s="1" customFormat="1" ht="15" customHeight="1">
      <c r="B188" s="280"/>
      <c r="C188" s="255" t="s">
        <v>426</v>
      </c>
      <c r="D188" s="255"/>
      <c r="E188" s="255"/>
      <c r="F188" s="278" t="s">
        <v>348</v>
      </c>
      <c r="G188" s="255"/>
      <c r="H188" s="255" t="s">
        <v>427</v>
      </c>
      <c r="I188" s="255" t="s">
        <v>423</v>
      </c>
      <c r="J188" s="255"/>
      <c r="K188" s="303"/>
    </row>
    <row r="189" s="1" customFormat="1" ht="15" customHeight="1">
      <c r="B189" s="280"/>
      <c r="C189" s="316" t="s">
        <v>428</v>
      </c>
      <c r="D189" s="255"/>
      <c r="E189" s="255"/>
      <c r="F189" s="278" t="s">
        <v>348</v>
      </c>
      <c r="G189" s="255"/>
      <c r="H189" s="255" t="s">
        <v>429</v>
      </c>
      <c r="I189" s="255" t="s">
        <v>430</v>
      </c>
      <c r="J189" s="317" t="s">
        <v>431</v>
      </c>
      <c r="K189" s="303"/>
    </row>
    <row r="190" s="1" customFormat="1" ht="15" customHeight="1">
      <c r="B190" s="280"/>
      <c r="C190" s="316" t="s">
        <v>45</v>
      </c>
      <c r="D190" s="255"/>
      <c r="E190" s="255"/>
      <c r="F190" s="278" t="s">
        <v>342</v>
      </c>
      <c r="G190" s="255"/>
      <c r="H190" s="252" t="s">
        <v>432</v>
      </c>
      <c r="I190" s="255" t="s">
        <v>433</v>
      </c>
      <c r="J190" s="255"/>
      <c r="K190" s="303"/>
    </row>
    <row r="191" s="1" customFormat="1" ht="15" customHeight="1">
      <c r="B191" s="280"/>
      <c r="C191" s="316" t="s">
        <v>434</v>
      </c>
      <c r="D191" s="255"/>
      <c r="E191" s="255"/>
      <c r="F191" s="278" t="s">
        <v>342</v>
      </c>
      <c r="G191" s="255"/>
      <c r="H191" s="255" t="s">
        <v>435</v>
      </c>
      <c r="I191" s="255" t="s">
        <v>377</v>
      </c>
      <c r="J191" s="255"/>
      <c r="K191" s="303"/>
    </row>
    <row r="192" s="1" customFormat="1" ht="15" customHeight="1">
      <c r="B192" s="280"/>
      <c r="C192" s="316" t="s">
        <v>436</v>
      </c>
      <c r="D192" s="255"/>
      <c r="E192" s="255"/>
      <c r="F192" s="278" t="s">
        <v>342</v>
      </c>
      <c r="G192" s="255"/>
      <c r="H192" s="255" t="s">
        <v>437</v>
      </c>
      <c r="I192" s="255" t="s">
        <v>377</v>
      </c>
      <c r="J192" s="255"/>
      <c r="K192" s="303"/>
    </row>
    <row r="193" s="1" customFormat="1" ht="15" customHeight="1">
      <c r="B193" s="280"/>
      <c r="C193" s="316" t="s">
        <v>438</v>
      </c>
      <c r="D193" s="255"/>
      <c r="E193" s="255"/>
      <c r="F193" s="278" t="s">
        <v>348</v>
      </c>
      <c r="G193" s="255"/>
      <c r="H193" s="255" t="s">
        <v>439</v>
      </c>
      <c r="I193" s="255" t="s">
        <v>377</v>
      </c>
      <c r="J193" s="255"/>
      <c r="K193" s="303"/>
    </row>
    <row r="194" s="1" customFormat="1" ht="15" customHeight="1">
      <c r="B194" s="309"/>
      <c r="C194" s="318"/>
      <c r="D194" s="289"/>
      <c r="E194" s="289"/>
      <c r="F194" s="289"/>
      <c r="G194" s="289"/>
      <c r="H194" s="289"/>
      <c r="I194" s="289"/>
      <c r="J194" s="289"/>
      <c r="K194" s="310"/>
    </row>
    <row r="195" s="1" customFormat="1" ht="18.75" customHeight="1">
      <c r="B195" s="291"/>
      <c r="C195" s="301"/>
      <c r="D195" s="301"/>
      <c r="E195" s="301"/>
      <c r="F195" s="311"/>
      <c r="G195" s="301"/>
      <c r="H195" s="301"/>
      <c r="I195" s="301"/>
      <c r="J195" s="301"/>
      <c r="K195" s="291"/>
    </row>
    <row r="196" s="1" customFormat="1" ht="18.75" customHeight="1">
      <c r="B196" s="291"/>
      <c r="C196" s="301"/>
      <c r="D196" s="301"/>
      <c r="E196" s="301"/>
      <c r="F196" s="311"/>
      <c r="G196" s="301"/>
      <c r="H196" s="301"/>
      <c r="I196" s="301"/>
      <c r="J196" s="301"/>
      <c r="K196" s="291"/>
    </row>
    <row r="197" s="1" customFormat="1" ht="18.75" customHeight="1"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="1" customFormat="1" ht="21">
      <c r="B199" s="245"/>
      <c r="C199" s="246" t="s">
        <v>440</v>
      </c>
      <c r="D199" s="246"/>
      <c r="E199" s="246"/>
      <c r="F199" s="246"/>
      <c r="G199" s="246"/>
      <c r="H199" s="246"/>
      <c r="I199" s="246"/>
      <c r="J199" s="246"/>
      <c r="K199" s="247"/>
    </row>
    <row r="200" s="1" customFormat="1" ht="25.5" customHeight="1">
      <c r="B200" s="245"/>
      <c r="C200" s="319" t="s">
        <v>441</v>
      </c>
      <c r="D200" s="319"/>
      <c r="E200" s="319"/>
      <c r="F200" s="319" t="s">
        <v>442</v>
      </c>
      <c r="G200" s="320"/>
      <c r="H200" s="319" t="s">
        <v>443</v>
      </c>
      <c r="I200" s="319"/>
      <c r="J200" s="319"/>
      <c r="K200" s="247"/>
    </row>
    <row r="201" s="1" customFormat="1" ht="5.25" customHeight="1">
      <c r="B201" s="280"/>
      <c r="C201" s="275"/>
      <c r="D201" s="275"/>
      <c r="E201" s="275"/>
      <c r="F201" s="275"/>
      <c r="G201" s="301"/>
      <c r="H201" s="275"/>
      <c r="I201" s="275"/>
      <c r="J201" s="275"/>
      <c r="K201" s="303"/>
    </row>
    <row r="202" s="1" customFormat="1" ht="15" customHeight="1">
      <c r="B202" s="280"/>
      <c r="C202" s="255" t="s">
        <v>433</v>
      </c>
      <c r="D202" s="255"/>
      <c r="E202" s="255"/>
      <c r="F202" s="278" t="s">
        <v>46</v>
      </c>
      <c r="G202" s="255"/>
      <c r="H202" s="255" t="s">
        <v>444</v>
      </c>
      <c r="I202" s="255"/>
      <c r="J202" s="255"/>
      <c r="K202" s="303"/>
    </row>
    <row r="203" s="1" customFormat="1" ht="15" customHeight="1">
      <c r="B203" s="280"/>
      <c r="C203" s="255"/>
      <c r="D203" s="255"/>
      <c r="E203" s="255"/>
      <c r="F203" s="278" t="s">
        <v>47</v>
      </c>
      <c r="G203" s="255"/>
      <c r="H203" s="255" t="s">
        <v>445</v>
      </c>
      <c r="I203" s="255"/>
      <c r="J203" s="255"/>
      <c r="K203" s="303"/>
    </row>
    <row r="204" s="1" customFormat="1" ht="15" customHeight="1">
      <c r="B204" s="280"/>
      <c r="C204" s="255"/>
      <c r="D204" s="255"/>
      <c r="E204" s="255"/>
      <c r="F204" s="278" t="s">
        <v>50</v>
      </c>
      <c r="G204" s="255"/>
      <c r="H204" s="255" t="s">
        <v>446</v>
      </c>
      <c r="I204" s="255"/>
      <c r="J204" s="255"/>
      <c r="K204" s="303"/>
    </row>
    <row r="205" s="1" customFormat="1" ht="15" customHeight="1">
      <c r="B205" s="280"/>
      <c r="C205" s="255"/>
      <c r="D205" s="255"/>
      <c r="E205" s="255"/>
      <c r="F205" s="278" t="s">
        <v>48</v>
      </c>
      <c r="G205" s="255"/>
      <c r="H205" s="255" t="s">
        <v>447</v>
      </c>
      <c r="I205" s="255"/>
      <c r="J205" s="255"/>
      <c r="K205" s="303"/>
    </row>
    <row r="206" s="1" customFormat="1" ht="15" customHeight="1">
      <c r="B206" s="280"/>
      <c r="C206" s="255"/>
      <c r="D206" s="255"/>
      <c r="E206" s="255"/>
      <c r="F206" s="278" t="s">
        <v>49</v>
      </c>
      <c r="G206" s="255"/>
      <c r="H206" s="255" t="s">
        <v>448</v>
      </c>
      <c r="I206" s="255"/>
      <c r="J206" s="255"/>
      <c r="K206" s="303"/>
    </row>
    <row r="207" s="1" customFormat="1" ht="15" customHeight="1">
      <c r="B207" s="280"/>
      <c r="C207" s="255"/>
      <c r="D207" s="255"/>
      <c r="E207" s="255"/>
      <c r="F207" s="278"/>
      <c r="G207" s="255"/>
      <c r="H207" s="255"/>
      <c r="I207" s="255"/>
      <c r="J207" s="255"/>
      <c r="K207" s="303"/>
    </row>
    <row r="208" s="1" customFormat="1" ht="15" customHeight="1">
      <c r="B208" s="280"/>
      <c r="C208" s="255" t="s">
        <v>389</v>
      </c>
      <c r="D208" s="255"/>
      <c r="E208" s="255"/>
      <c r="F208" s="278" t="s">
        <v>79</v>
      </c>
      <c r="G208" s="255"/>
      <c r="H208" s="255" t="s">
        <v>449</v>
      </c>
      <c r="I208" s="255"/>
      <c r="J208" s="255"/>
      <c r="K208" s="303"/>
    </row>
    <row r="209" s="1" customFormat="1" ht="15" customHeight="1">
      <c r="B209" s="280"/>
      <c r="C209" s="255"/>
      <c r="D209" s="255"/>
      <c r="E209" s="255"/>
      <c r="F209" s="278" t="s">
        <v>284</v>
      </c>
      <c r="G209" s="255"/>
      <c r="H209" s="255" t="s">
        <v>285</v>
      </c>
      <c r="I209" s="255"/>
      <c r="J209" s="255"/>
      <c r="K209" s="303"/>
    </row>
    <row r="210" s="1" customFormat="1" ht="15" customHeight="1">
      <c r="B210" s="280"/>
      <c r="C210" s="255"/>
      <c r="D210" s="255"/>
      <c r="E210" s="255"/>
      <c r="F210" s="278" t="s">
        <v>282</v>
      </c>
      <c r="G210" s="255"/>
      <c r="H210" s="255" t="s">
        <v>450</v>
      </c>
      <c r="I210" s="255"/>
      <c r="J210" s="255"/>
      <c r="K210" s="303"/>
    </row>
    <row r="211" s="1" customFormat="1" ht="15" customHeight="1">
      <c r="B211" s="321"/>
      <c r="C211" s="255"/>
      <c r="D211" s="255"/>
      <c r="E211" s="255"/>
      <c r="F211" s="278" t="s">
        <v>286</v>
      </c>
      <c r="G211" s="316"/>
      <c r="H211" s="307" t="s">
        <v>287</v>
      </c>
      <c r="I211" s="307"/>
      <c r="J211" s="307"/>
      <c r="K211" s="322"/>
    </row>
    <row r="212" s="1" customFormat="1" ht="15" customHeight="1">
      <c r="B212" s="321"/>
      <c r="C212" s="255"/>
      <c r="D212" s="255"/>
      <c r="E212" s="255"/>
      <c r="F212" s="278" t="s">
        <v>288</v>
      </c>
      <c r="G212" s="316"/>
      <c r="H212" s="307" t="s">
        <v>451</v>
      </c>
      <c r="I212" s="307"/>
      <c r="J212" s="307"/>
      <c r="K212" s="322"/>
    </row>
    <row r="213" s="1" customFormat="1" ht="15" customHeight="1">
      <c r="B213" s="321"/>
      <c r="C213" s="255"/>
      <c r="D213" s="255"/>
      <c r="E213" s="255"/>
      <c r="F213" s="278"/>
      <c r="G213" s="316"/>
      <c r="H213" s="307"/>
      <c r="I213" s="307"/>
      <c r="J213" s="307"/>
      <c r="K213" s="322"/>
    </row>
    <row r="214" s="1" customFormat="1" ht="15" customHeight="1">
      <c r="B214" s="321"/>
      <c r="C214" s="255" t="s">
        <v>413</v>
      </c>
      <c r="D214" s="255"/>
      <c r="E214" s="255"/>
      <c r="F214" s="278">
        <v>1</v>
      </c>
      <c r="G214" s="316"/>
      <c r="H214" s="307" t="s">
        <v>452</v>
      </c>
      <c r="I214" s="307"/>
      <c r="J214" s="307"/>
      <c r="K214" s="322"/>
    </row>
    <row r="215" s="1" customFormat="1" ht="15" customHeight="1">
      <c r="B215" s="321"/>
      <c r="C215" s="255"/>
      <c r="D215" s="255"/>
      <c r="E215" s="255"/>
      <c r="F215" s="278">
        <v>2</v>
      </c>
      <c r="G215" s="316"/>
      <c r="H215" s="307" t="s">
        <v>453</v>
      </c>
      <c r="I215" s="307"/>
      <c r="J215" s="307"/>
      <c r="K215" s="322"/>
    </row>
    <row r="216" s="1" customFormat="1" ht="15" customHeight="1">
      <c r="B216" s="321"/>
      <c r="C216" s="255"/>
      <c r="D216" s="255"/>
      <c r="E216" s="255"/>
      <c r="F216" s="278">
        <v>3</v>
      </c>
      <c r="G216" s="316"/>
      <c r="H216" s="307" t="s">
        <v>454</v>
      </c>
      <c r="I216" s="307"/>
      <c r="J216" s="307"/>
      <c r="K216" s="322"/>
    </row>
    <row r="217" s="1" customFormat="1" ht="15" customHeight="1">
      <c r="B217" s="321"/>
      <c r="C217" s="255"/>
      <c r="D217" s="255"/>
      <c r="E217" s="255"/>
      <c r="F217" s="278">
        <v>4</v>
      </c>
      <c r="G217" s="316"/>
      <c r="H217" s="307" t="s">
        <v>455</v>
      </c>
      <c r="I217" s="307"/>
      <c r="J217" s="307"/>
      <c r="K217" s="322"/>
    </row>
    <row r="218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Jarda</dc:creator>
  <cp:lastModifiedBy>Jarda</cp:lastModifiedBy>
  <dcterms:created xsi:type="dcterms:W3CDTF">2022-04-12T09:46:36Z</dcterms:created>
  <dcterms:modified xsi:type="dcterms:W3CDTF">2022-04-12T09:46:42Z</dcterms:modified>
</cp:coreProperties>
</file>