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325" yWindow="0" windowWidth="21675" windowHeight="10320" activeTab="3"/>
  </bookViews>
  <sheets>
    <sheet name="Krycí list" sheetId="20" r:id="rId1"/>
    <sheet name="Rekapitulace rozpočtu" sheetId="19" r:id="rId2"/>
    <sheet name="Rozpočet" sheetId="18" r:id="rId3"/>
    <sheet name="Výkaz" sheetId="5" r:id="rId4"/>
  </sheets>
  <definedNames>
    <definedName name="_xlnm.Print_Titles" localSheetId="1">'Rekapitulace rozpočtu'!$8:$9</definedName>
    <definedName name="_xlnm.Print_Titles" localSheetId="2">Rozpočet!$5:$8</definedName>
    <definedName name="_xlnm.Print_Titles" localSheetId="3">Výkaz!$5:$8</definedName>
    <definedName name="_xlnm.Print_Area" localSheetId="0">'Krycí list'!$A$1:$K$44</definedName>
  </definedNames>
  <calcPr calcId="125725"/>
</workbook>
</file>

<file path=xl/calcChain.xml><?xml version="1.0" encoding="utf-8"?>
<calcChain xmlns="http://schemas.openxmlformats.org/spreadsheetml/2006/main">
  <c r="K289" i="18"/>
  <c r="I289"/>
  <c r="K284"/>
  <c r="K290"/>
  <c r="I290"/>
  <c r="C36" i="19" l="1"/>
  <c r="I20" i="18" l="1"/>
  <c r="K429" i="5" l="1"/>
  <c r="I429"/>
  <c r="I255"/>
  <c r="K434"/>
  <c r="G429"/>
  <c r="G434"/>
  <c r="K430"/>
  <c r="I430"/>
  <c r="C430"/>
  <c r="G430"/>
  <c r="B35" i="19" l="1"/>
  <c r="A35"/>
  <c r="C35"/>
  <c r="C290" i="18"/>
  <c r="D35" i="19"/>
  <c r="G289" i="18"/>
  <c r="G290" s="1"/>
  <c r="F35" i="19" s="1"/>
  <c r="E35" l="1"/>
  <c r="G294" i="18"/>
  <c r="G295" s="1"/>
  <c r="F36" i="19" s="1"/>
  <c r="I295" i="18"/>
  <c r="K294"/>
  <c r="K295" s="1"/>
  <c r="D36" i="19" s="1"/>
  <c r="B36"/>
  <c r="A36"/>
  <c r="C295" i="18"/>
  <c r="G269"/>
  <c r="G270"/>
  <c r="G271"/>
  <c r="G272"/>
  <c r="G273"/>
  <c r="G274"/>
  <c r="G275"/>
  <c r="G276"/>
  <c r="G277"/>
  <c r="G278"/>
  <c r="G279"/>
  <c r="G280"/>
  <c r="G281"/>
  <c r="G282"/>
  <c r="G283"/>
  <c r="G284"/>
  <c r="I285"/>
  <c r="C34" i="19" s="1"/>
  <c r="K269" i="18"/>
  <c r="K270"/>
  <c r="K271"/>
  <c r="K272"/>
  <c r="K273"/>
  <c r="K274"/>
  <c r="K275"/>
  <c r="K276"/>
  <c r="K277"/>
  <c r="K278"/>
  <c r="K279"/>
  <c r="K280"/>
  <c r="K281"/>
  <c r="K282"/>
  <c r="K283"/>
  <c r="B34" i="19"/>
  <c r="A34"/>
  <c r="C285" i="18"/>
  <c r="K424" i="5"/>
  <c r="G424"/>
  <c r="K422"/>
  <c r="G422"/>
  <c r="K412"/>
  <c r="G412"/>
  <c r="K410"/>
  <c r="G410"/>
  <c r="K408"/>
  <c r="G408"/>
  <c r="K402"/>
  <c r="G402"/>
  <c r="K400"/>
  <c r="G400"/>
  <c r="K394"/>
  <c r="G394"/>
  <c r="K392"/>
  <c r="G392"/>
  <c r="K390"/>
  <c r="G390"/>
  <c r="K388"/>
  <c r="G388"/>
  <c r="K387"/>
  <c r="G387"/>
  <c r="K386"/>
  <c r="G386"/>
  <c r="K385"/>
  <c r="G385"/>
  <c r="K384"/>
  <c r="G384"/>
  <c r="K383"/>
  <c r="G383"/>
  <c r="G262" i="18"/>
  <c r="G263"/>
  <c r="G265" s="1"/>
  <c r="F33" i="19" s="1"/>
  <c r="G264" i="18"/>
  <c r="I265"/>
  <c r="C33" i="19"/>
  <c r="K262" i="18"/>
  <c r="K263"/>
  <c r="K264"/>
  <c r="B33" i="19"/>
  <c r="A33"/>
  <c r="C265" i="18"/>
  <c r="K378" i="5"/>
  <c r="G378"/>
  <c r="K377"/>
  <c r="G377"/>
  <c r="K375"/>
  <c r="G375"/>
  <c r="G254" i="18"/>
  <c r="G255"/>
  <c r="G256"/>
  <c r="G257"/>
  <c r="I258"/>
  <c r="C32" i="19" s="1"/>
  <c r="K254" i="18"/>
  <c r="K255"/>
  <c r="K256"/>
  <c r="K257"/>
  <c r="B32" i="19"/>
  <c r="A32"/>
  <c r="C258" i="18"/>
  <c r="K371" i="5"/>
  <c r="G371"/>
  <c r="K369"/>
  <c r="G369"/>
  <c r="K368"/>
  <c r="G368"/>
  <c r="K366"/>
  <c r="G366"/>
  <c r="G249" i="18"/>
  <c r="G250" s="1"/>
  <c r="F31" i="19" s="1"/>
  <c r="I250" i="18"/>
  <c r="C31" i="19" s="1"/>
  <c r="K249" i="18"/>
  <c r="K250" s="1"/>
  <c r="D31" i="19" s="1"/>
  <c r="B31"/>
  <c r="A31"/>
  <c r="C250" i="18"/>
  <c r="K359" i="5"/>
  <c r="G359"/>
  <c r="G242" i="18"/>
  <c r="G243"/>
  <c r="G244"/>
  <c r="I245"/>
  <c r="C30" i="19" s="1"/>
  <c r="K242" i="18"/>
  <c r="K243"/>
  <c r="K244"/>
  <c r="B30" i="19"/>
  <c r="A30"/>
  <c r="C245" i="18"/>
  <c r="K352" i="5"/>
  <c r="G352"/>
  <c r="K345"/>
  <c r="G345"/>
  <c r="K344"/>
  <c r="G344"/>
  <c r="G221" i="18"/>
  <c r="G222"/>
  <c r="G223"/>
  <c r="G224"/>
  <c r="G225"/>
  <c r="G226"/>
  <c r="G227"/>
  <c r="G228"/>
  <c r="G229"/>
  <c r="G230"/>
  <c r="G231"/>
  <c r="G232"/>
  <c r="G233"/>
  <c r="G234"/>
  <c r="G235"/>
  <c r="G236"/>
  <c r="G237"/>
  <c r="I233"/>
  <c r="I235"/>
  <c r="K221"/>
  <c r="K222"/>
  <c r="K223"/>
  <c r="K224"/>
  <c r="K225"/>
  <c r="K226"/>
  <c r="K227"/>
  <c r="K228"/>
  <c r="K229"/>
  <c r="K230"/>
  <c r="K231"/>
  <c r="K232"/>
  <c r="K234"/>
  <c r="K236"/>
  <c r="K237"/>
  <c r="B29" i="19"/>
  <c r="A29"/>
  <c r="C238" i="18"/>
  <c r="K340" i="5"/>
  <c r="G340"/>
  <c r="K339"/>
  <c r="G339"/>
  <c r="I338"/>
  <c r="G338"/>
  <c r="K337"/>
  <c r="G337"/>
  <c r="I336"/>
  <c r="G336"/>
  <c r="K334"/>
  <c r="G334"/>
  <c r="K333"/>
  <c r="G333"/>
  <c r="K332"/>
  <c r="G332"/>
  <c r="K331"/>
  <c r="G331"/>
  <c r="K330"/>
  <c r="G330"/>
  <c r="K329"/>
  <c r="G329"/>
  <c r="K328"/>
  <c r="G328"/>
  <c r="K327"/>
  <c r="G327"/>
  <c r="K326"/>
  <c r="G326"/>
  <c r="K324"/>
  <c r="G324"/>
  <c r="K322"/>
  <c r="G322"/>
  <c r="K321"/>
  <c r="G321"/>
  <c r="G214" i="18"/>
  <c r="G215"/>
  <c r="G216"/>
  <c r="I216"/>
  <c r="I217" s="1"/>
  <c r="C28" i="19" s="1"/>
  <c r="K214" i="18"/>
  <c r="K215"/>
  <c r="B28" i="19"/>
  <c r="A28"/>
  <c r="C217" i="18"/>
  <c r="I317" i="5"/>
  <c r="G317"/>
  <c r="K311"/>
  <c r="G311"/>
  <c r="K310"/>
  <c r="G310"/>
  <c r="G171" i="18"/>
  <c r="G210" s="1"/>
  <c r="F27" i="19" s="1"/>
  <c r="G172" i="18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I173"/>
  <c r="I174"/>
  <c r="I210" s="1"/>
  <c r="C27" i="19" s="1"/>
  <c r="I175" i="18"/>
  <c r="I177"/>
  <c r="I178"/>
  <c r="I180"/>
  <c r="I181"/>
  <c r="I183"/>
  <c r="I184"/>
  <c r="I186"/>
  <c r="I191"/>
  <c r="I192"/>
  <c r="I193"/>
  <c r="I195"/>
  <c r="I197"/>
  <c r="I199"/>
  <c r="I201"/>
  <c r="I203"/>
  <c r="I204"/>
  <c r="I205"/>
  <c r="I206"/>
  <c r="I208"/>
  <c r="K171"/>
  <c r="K172"/>
  <c r="K176"/>
  <c r="K179"/>
  <c r="K182"/>
  <c r="K185"/>
  <c r="K187"/>
  <c r="K188"/>
  <c r="K189"/>
  <c r="K190"/>
  <c r="K194"/>
  <c r="K196"/>
  <c r="K198"/>
  <c r="K200"/>
  <c r="K202"/>
  <c r="K207"/>
  <c r="K209"/>
  <c r="B27" i="19"/>
  <c r="A27"/>
  <c r="C210" i="18"/>
  <c r="K304" i="5"/>
  <c r="G304"/>
  <c r="I303"/>
  <c r="G303"/>
  <c r="K301"/>
  <c r="G301"/>
  <c r="I300"/>
  <c r="G300"/>
  <c r="I299"/>
  <c r="G299"/>
  <c r="I298"/>
  <c r="G298"/>
  <c r="I297"/>
  <c r="G297"/>
  <c r="K293"/>
  <c r="G293"/>
  <c r="I292"/>
  <c r="G292"/>
  <c r="K290"/>
  <c r="G290"/>
  <c r="I289"/>
  <c r="G289"/>
  <c r="K287"/>
  <c r="G287"/>
  <c r="I286"/>
  <c r="G286"/>
  <c r="K283"/>
  <c r="G283"/>
  <c r="I282"/>
  <c r="G282"/>
  <c r="K281"/>
  <c r="G281"/>
  <c r="I280"/>
  <c r="G280"/>
  <c r="I279"/>
  <c r="G279"/>
  <c r="I278"/>
  <c r="G278"/>
  <c r="K277"/>
  <c r="G277"/>
  <c r="K275"/>
  <c r="G275"/>
  <c r="K274"/>
  <c r="G274"/>
  <c r="K273"/>
  <c r="G273"/>
  <c r="I272"/>
  <c r="G272"/>
  <c r="K271"/>
  <c r="G271"/>
  <c r="I270"/>
  <c r="G270"/>
  <c r="I269"/>
  <c r="G269"/>
  <c r="K268"/>
  <c r="G268"/>
  <c r="I267"/>
  <c r="G267"/>
  <c r="I266"/>
  <c r="G266"/>
  <c r="K263"/>
  <c r="G263"/>
  <c r="I262"/>
  <c r="G262"/>
  <c r="I261"/>
  <c r="G261"/>
  <c r="K258"/>
  <c r="G258"/>
  <c r="I257"/>
  <c r="G257"/>
  <c r="I256"/>
  <c r="G256"/>
  <c r="G255"/>
  <c r="K251"/>
  <c r="G251"/>
  <c r="K250"/>
  <c r="G250"/>
  <c r="G164" i="18"/>
  <c r="G165"/>
  <c r="G166"/>
  <c r="I167"/>
  <c r="C26" i="19" s="1"/>
  <c r="K164" i="18"/>
  <c r="K165"/>
  <c r="K166"/>
  <c r="B26" i="19"/>
  <c r="A26"/>
  <c r="C167" i="18"/>
  <c r="K246" i="5"/>
  <c r="G246"/>
  <c r="K244"/>
  <c r="G244"/>
  <c r="K243"/>
  <c r="G243"/>
  <c r="G146" i="18"/>
  <c r="G147"/>
  <c r="G148"/>
  <c r="G149"/>
  <c r="G150"/>
  <c r="G151"/>
  <c r="G152"/>
  <c r="G153"/>
  <c r="G154"/>
  <c r="G155"/>
  <c r="G156"/>
  <c r="G157"/>
  <c r="G158"/>
  <c r="G159"/>
  <c r="I160"/>
  <c r="C25" i="19" s="1"/>
  <c r="K146" i="18"/>
  <c r="K147"/>
  <c r="K148"/>
  <c r="K149"/>
  <c r="K150"/>
  <c r="K151"/>
  <c r="K152"/>
  <c r="K153"/>
  <c r="K154"/>
  <c r="K155"/>
  <c r="K156"/>
  <c r="K157"/>
  <c r="K158"/>
  <c r="K159"/>
  <c r="B25" i="19"/>
  <c r="A25"/>
  <c r="C160" i="18"/>
  <c r="K239" i="5"/>
  <c r="G239"/>
  <c r="K237"/>
  <c r="G237"/>
  <c r="K225"/>
  <c r="G225"/>
  <c r="K224"/>
  <c r="G224"/>
  <c r="K223"/>
  <c r="G223"/>
  <c r="K222"/>
  <c r="G222"/>
  <c r="K221"/>
  <c r="G221"/>
  <c r="K220"/>
  <c r="G220"/>
  <c r="K219"/>
  <c r="G219"/>
  <c r="K218"/>
  <c r="G218"/>
  <c r="K217"/>
  <c r="G217"/>
  <c r="K216"/>
  <c r="G216"/>
  <c r="K215"/>
  <c r="G215"/>
  <c r="K214"/>
  <c r="G214"/>
  <c r="G140" i="18"/>
  <c r="G141"/>
  <c r="I142"/>
  <c r="C24" i="19"/>
  <c r="K140" i="18"/>
  <c r="K141"/>
  <c r="B24" i="19"/>
  <c r="A24"/>
  <c r="C142" i="18"/>
  <c r="K209" i="5"/>
  <c r="G209"/>
  <c r="K208"/>
  <c r="G208"/>
  <c r="G116" i="18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I118"/>
  <c r="I121"/>
  <c r="I123"/>
  <c r="I125"/>
  <c r="I127"/>
  <c r="K116"/>
  <c r="K117"/>
  <c r="K119"/>
  <c r="K120"/>
  <c r="K122"/>
  <c r="K124"/>
  <c r="K126"/>
  <c r="K128"/>
  <c r="K129"/>
  <c r="K130"/>
  <c r="K131"/>
  <c r="K132"/>
  <c r="K133"/>
  <c r="K134"/>
  <c r="K135"/>
  <c r="B23" i="19"/>
  <c r="A23"/>
  <c r="C136" i="18"/>
  <c r="K203" i="5"/>
  <c r="G203"/>
  <c r="K201"/>
  <c r="G201"/>
  <c r="K200"/>
  <c r="G200"/>
  <c r="K199"/>
  <c r="G199"/>
  <c r="K198"/>
  <c r="G198"/>
  <c r="K197"/>
  <c r="G197"/>
  <c r="K196"/>
  <c r="G196"/>
  <c r="K195"/>
  <c r="G195"/>
  <c r="I194"/>
  <c r="G194"/>
  <c r="K193"/>
  <c r="G193"/>
  <c r="I192"/>
  <c r="G192"/>
  <c r="K190"/>
  <c r="G190"/>
  <c r="I189"/>
  <c r="G189"/>
  <c r="K187"/>
  <c r="G187"/>
  <c r="I186"/>
  <c r="G186"/>
  <c r="K184"/>
  <c r="G184"/>
  <c r="K182"/>
  <c r="G182"/>
  <c r="I181"/>
  <c r="G181"/>
  <c r="K178"/>
  <c r="G178"/>
  <c r="K177"/>
  <c r="G177"/>
  <c r="G109" i="18"/>
  <c r="G110"/>
  <c r="G111"/>
  <c r="I112"/>
  <c r="C22" i="19" s="1"/>
  <c r="K109" i="18"/>
  <c r="K110"/>
  <c r="K111"/>
  <c r="B22" i="19"/>
  <c r="A22"/>
  <c r="C112" i="18"/>
  <c r="K173" i="5"/>
  <c r="G173"/>
  <c r="K171"/>
  <c r="G171"/>
  <c r="K167"/>
  <c r="G167"/>
  <c r="G93" i="18"/>
  <c r="G94"/>
  <c r="G95"/>
  <c r="G96"/>
  <c r="G97"/>
  <c r="G98"/>
  <c r="G99"/>
  <c r="G100"/>
  <c r="G101"/>
  <c r="G102"/>
  <c r="G103"/>
  <c r="G104"/>
  <c r="I95"/>
  <c r="I96"/>
  <c r="K93"/>
  <c r="K94"/>
  <c r="K97"/>
  <c r="K98"/>
  <c r="K99"/>
  <c r="K100"/>
  <c r="K101"/>
  <c r="K102"/>
  <c r="K103"/>
  <c r="K104"/>
  <c r="B21" i="19"/>
  <c r="A21"/>
  <c r="C105" i="18"/>
  <c r="K162" i="5"/>
  <c r="G162"/>
  <c r="K160"/>
  <c r="G160"/>
  <c r="K159"/>
  <c r="G159"/>
  <c r="K158"/>
  <c r="G158"/>
  <c r="K157"/>
  <c r="G157"/>
  <c r="K156"/>
  <c r="G156"/>
  <c r="K155"/>
  <c r="G155"/>
  <c r="K153"/>
  <c r="G153"/>
  <c r="I152"/>
  <c r="G152"/>
  <c r="I151"/>
  <c r="G151"/>
  <c r="K149"/>
  <c r="G149"/>
  <c r="K148"/>
  <c r="G148"/>
  <c r="G84" i="18"/>
  <c r="G85"/>
  <c r="G86"/>
  <c r="G89" s="1"/>
  <c r="F20" i="19" s="1"/>
  <c r="G87" i="18"/>
  <c r="G88"/>
  <c r="I89"/>
  <c r="C20" i="19" s="1"/>
  <c r="K84" i="18"/>
  <c r="K85"/>
  <c r="K86"/>
  <c r="K87"/>
  <c r="K88"/>
  <c r="B20" i="19"/>
  <c r="A20"/>
  <c r="C89" i="18"/>
  <c r="K143" i="5"/>
  <c r="G143"/>
  <c r="K137"/>
  <c r="G137"/>
  <c r="K131"/>
  <c r="G131"/>
  <c r="K129"/>
  <c r="G129"/>
  <c r="K128"/>
  <c r="G128"/>
  <c r="G73" i="18"/>
  <c r="G80" s="1"/>
  <c r="F19" i="19" s="1"/>
  <c r="G74" i="18"/>
  <c r="G75"/>
  <c r="G76"/>
  <c r="G77"/>
  <c r="G78"/>
  <c r="G79"/>
  <c r="I80"/>
  <c r="C19" i="19" s="1"/>
  <c r="K73" i="18"/>
  <c r="K74"/>
  <c r="K75"/>
  <c r="K76"/>
  <c r="K77"/>
  <c r="K78"/>
  <c r="K79"/>
  <c r="B19" i="19"/>
  <c r="A19"/>
  <c r="C80" i="18"/>
  <c r="K124" i="5"/>
  <c r="G124"/>
  <c r="K121"/>
  <c r="G121"/>
  <c r="K115"/>
  <c r="G115"/>
  <c r="K113"/>
  <c r="G113"/>
  <c r="K111"/>
  <c r="G111"/>
  <c r="K110"/>
  <c r="G110"/>
  <c r="K108"/>
  <c r="G108"/>
  <c r="G58" i="18"/>
  <c r="G59"/>
  <c r="G60"/>
  <c r="G61"/>
  <c r="G62"/>
  <c r="G63"/>
  <c r="G64"/>
  <c r="G65"/>
  <c r="G66"/>
  <c r="G67"/>
  <c r="G68"/>
  <c r="I69"/>
  <c r="C18" i="19" s="1"/>
  <c r="K58" i="18"/>
  <c r="K59"/>
  <c r="K60"/>
  <c r="K61"/>
  <c r="K62"/>
  <c r="K63"/>
  <c r="K64"/>
  <c r="K65"/>
  <c r="K66"/>
  <c r="K67"/>
  <c r="K68"/>
  <c r="B18" i="19"/>
  <c r="A18"/>
  <c r="C69" i="18"/>
  <c r="K102" i="5"/>
  <c r="G102"/>
  <c r="K101"/>
  <c r="G101"/>
  <c r="K99"/>
  <c r="G99"/>
  <c r="K97"/>
  <c r="G97"/>
  <c r="K96"/>
  <c r="G96"/>
  <c r="K94"/>
  <c r="G94"/>
  <c r="K92"/>
  <c r="G92"/>
  <c r="K89"/>
  <c r="G89"/>
  <c r="K86"/>
  <c r="G86"/>
  <c r="K83"/>
  <c r="G83"/>
  <c r="K82"/>
  <c r="G82"/>
  <c r="G49" i="18"/>
  <c r="G50"/>
  <c r="G51"/>
  <c r="G52"/>
  <c r="G53"/>
  <c r="I54"/>
  <c r="C17" i="19" s="1"/>
  <c r="K49" i="18"/>
  <c r="K50"/>
  <c r="K51"/>
  <c r="K52"/>
  <c r="K53"/>
  <c r="B17" i="19"/>
  <c r="A17"/>
  <c r="C54" i="18"/>
  <c r="K75" i="5"/>
  <c r="G75"/>
  <c r="K72"/>
  <c r="G72"/>
  <c r="K68"/>
  <c r="G68"/>
  <c r="K62"/>
  <c r="G62"/>
  <c r="K60"/>
  <c r="G60"/>
  <c r="G44" i="18"/>
  <c r="G45"/>
  <c r="F16" i="19" s="1"/>
  <c r="I45" i="18"/>
  <c r="C16" i="19" s="1"/>
  <c r="K44" i="18"/>
  <c r="K45" s="1"/>
  <c r="D16" i="19" s="1"/>
  <c r="B16"/>
  <c r="A16"/>
  <c r="C45" i="18"/>
  <c r="K55" i="5"/>
  <c r="G55"/>
  <c r="G39" i="18"/>
  <c r="G40" s="1"/>
  <c r="F15" i="19" s="1"/>
  <c r="I40" i="18"/>
  <c r="C15" i="19" s="1"/>
  <c r="K39" i="18"/>
  <c r="K40" s="1"/>
  <c r="D15" i="19" s="1"/>
  <c r="B15"/>
  <c r="A15"/>
  <c r="C40" i="18"/>
  <c r="K51" i="5"/>
  <c r="G51"/>
  <c r="G32" i="18"/>
  <c r="G33"/>
  <c r="G34"/>
  <c r="I35"/>
  <c r="C14" i="19" s="1"/>
  <c r="K32" i="18"/>
  <c r="K33"/>
  <c r="K34"/>
  <c r="B14" i="19"/>
  <c r="A14"/>
  <c r="C35" i="18"/>
  <c r="K46" i="5"/>
  <c r="G46"/>
  <c r="K39"/>
  <c r="G39"/>
  <c r="K33"/>
  <c r="G33"/>
  <c r="G27" i="18"/>
  <c r="G28" s="1"/>
  <c r="F13" i="19" s="1"/>
  <c r="I28" i="18"/>
  <c r="C13" i="19" s="1"/>
  <c r="K27" i="18"/>
  <c r="K28"/>
  <c r="D13" i="19" s="1"/>
  <c r="B13"/>
  <c r="A13"/>
  <c r="C28" i="18"/>
  <c r="K28" i="5"/>
  <c r="G28"/>
  <c r="G17" i="18"/>
  <c r="G18"/>
  <c r="G19"/>
  <c r="G20"/>
  <c r="I21"/>
  <c r="K17"/>
  <c r="K18"/>
  <c r="K19"/>
  <c r="K22"/>
  <c r="B12" i="19"/>
  <c r="A12"/>
  <c r="C23" i="18"/>
  <c r="I24" i="5"/>
  <c r="G24"/>
  <c r="K22"/>
  <c r="G22"/>
  <c r="K21"/>
  <c r="G21"/>
  <c r="K19"/>
  <c r="G19"/>
  <c r="G11" i="18"/>
  <c r="G12"/>
  <c r="I13"/>
  <c r="C11" i="19" s="1"/>
  <c r="K11" i="18"/>
  <c r="K13" s="1"/>
  <c r="D11" i="19" s="1"/>
  <c r="K12" i="18"/>
  <c r="B11" i="19"/>
  <c r="A11"/>
  <c r="C13" i="18"/>
  <c r="K14" i="5"/>
  <c r="G14"/>
  <c r="K12"/>
  <c r="G12"/>
  <c r="K32" i="20"/>
  <c r="B3" i="19"/>
  <c r="B4"/>
  <c r="E4"/>
  <c r="B5"/>
  <c r="B6"/>
  <c r="G4" i="18"/>
  <c r="G4" i="5" s="1"/>
  <c r="C2"/>
  <c r="H2"/>
  <c r="C3"/>
  <c r="H3"/>
  <c r="C4"/>
  <c r="G13" i="18" l="1"/>
  <c r="F11" i="19" s="1"/>
  <c r="G23" i="18"/>
  <c r="F12" i="19" s="1"/>
  <c r="G105" i="18"/>
  <c r="F21" i="19" s="1"/>
  <c r="G112" i="18"/>
  <c r="F22" i="19" s="1"/>
  <c r="K142" i="18"/>
  <c r="D24" i="19" s="1"/>
  <c r="E24" s="1"/>
  <c r="G142" i="18"/>
  <c r="F24" i="19" s="1"/>
  <c r="G167" i="18"/>
  <c r="F26" i="19" s="1"/>
  <c r="G217" i="18"/>
  <c r="F28" i="19" s="1"/>
  <c r="G258" i="18"/>
  <c r="F32" i="19" s="1"/>
  <c r="G285" i="18"/>
  <c r="F34" i="19" s="1"/>
  <c r="I23" i="18"/>
  <c r="C12" i="19" s="1"/>
  <c r="E20" i="20" s="1"/>
  <c r="G35" i="18"/>
  <c r="F14" i="19" s="1"/>
  <c r="E16"/>
  <c r="K54" i="18"/>
  <c r="D17" i="19" s="1"/>
  <c r="E17" s="1"/>
  <c r="G54" i="18"/>
  <c r="F17" i="19" s="1"/>
  <c r="G69" i="18"/>
  <c r="F18" i="19" s="1"/>
  <c r="I136" i="18"/>
  <c r="C23" i="19" s="1"/>
  <c r="G136" i="18"/>
  <c r="F23" i="19" s="1"/>
  <c r="G160" i="18"/>
  <c r="F25" i="19" s="1"/>
  <c r="K167" i="18"/>
  <c r="D26" i="19" s="1"/>
  <c r="E26" s="1"/>
  <c r="G238" i="18"/>
  <c r="F29" i="19" s="1"/>
  <c r="G245" i="18"/>
  <c r="F30" i="19" s="1"/>
  <c r="K258" i="18"/>
  <c r="D32" i="19" s="1"/>
  <c r="E32" s="1"/>
  <c r="K80" i="18"/>
  <c r="D19" i="19" s="1"/>
  <c r="E19" s="1"/>
  <c r="K89" i="18"/>
  <c r="D20" i="19" s="1"/>
  <c r="E20" s="1"/>
  <c r="K136" i="18"/>
  <c r="D23" i="19" s="1"/>
  <c r="E15"/>
  <c r="K105" i="18"/>
  <c r="D21" i="19" s="1"/>
  <c r="K210" i="18"/>
  <c r="D27" i="19" s="1"/>
  <c r="E27" s="1"/>
  <c r="K217" i="18"/>
  <c r="D28" i="19" s="1"/>
  <c r="E28" s="1"/>
  <c r="K238" i="18"/>
  <c r="D29" i="19" s="1"/>
  <c r="E31"/>
  <c r="E36"/>
  <c r="E11"/>
  <c r="K112" i="18"/>
  <c r="D22" i="19" s="1"/>
  <c r="E22" s="1"/>
  <c r="K160" i="18"/>
  <c r="D25" i="19" s="1"/>
  <c r="E25" s="1"/>
  <c r="K265" i="18"/>
  <c r="D33" i="19" s="1"/>
  <c r="E33" s="1"/>
  <c r="K285" i="18"/>
  <c r="D34" i="19" s="1"/>
  <c r="E34" s="1"/>
  <c r="K35" i="18"/>
  <c r="D14" i="19" s="1"/>
  <c r="E14" s="1"/>
  <c r="K69" i="18"/>
  <c r="D18" i="19" s="1"/>
  <c r="E18" s="1"/>
  <c r="K245" i="18"/>
  <c r="D30" i="19" s="1"/>
  <c r="E30" s="1"/>
  <c r="I105" i="18"/>
  <c r="C21" i="19" s="1"/>
  <c r="K23" i="18"/>
  <c r="D12" i="19" s="1"/>
  <c r="E21" i="20" s="1"/>
  <c r="I238" i="18"/>
  <c r="C29" i="19" s="1"/>
  <c r="E13"/>
  <c r="C38" l="1"/>
  <c r="E29"/>
  <c r="E23"/>
  <c r="E21"/>
  <c r="E23" i="20" s="1"/>
  <c r="F38" i="19"/>
  <c r="D38"/>
  <c r="E22" i="20"/>
  <c r="E12" i="19"/>
  <c r="E24" i="20" l="1"/>
  <c r="E27" s="1"/>
  <c r="E31" s="1"/>
  <c r="K34" s="1"/>
  <c r="K35" s="1"/>
  <c r="K38" s="1"/>
  <c r="E38" i="19"/>
</calcChain>
</file>

<file path=xl/sharedStrings.xml><?xml version="1.0" encoding="utf-8"?>
<sst xmlns="http://schemas.openxmlformats.org/spreadsheetml/2006/main" count="1558" uniqueCount="623">
  <si>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</si>
  <si>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</si>
  <si>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</si>
  <si>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</si>
  <si>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</si>
  <si>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</si>
  <si>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</si>
  <si>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</si>
  <si>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</si>
  <si>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</si>
  <si>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</si>
  <si>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</si>
  <si>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</si>
  <si>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</si>
  <si>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</si>
  <si>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</si>
  <si>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</si>
  <si>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</si>
  <si>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</si>
  <si>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</si>
  <si>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</si>
  <si>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</si>
  <si>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</si>
  <si>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</si>
  <si>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</si>
  <si>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</si>
  <si>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</si>
  <si>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</si>
  <si>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</si>
  <si>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</si>
  <si>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</si>
  <si>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</si>
  <si>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</si>
  <si>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</si>
  <si>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</si>
  <si>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</si>
  <si>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</si>
  <si>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</si>
  <si>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</si>
  <si>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</si>
  <si>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</si>
  <si>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</si>
  <si>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</si>
  <si>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</si>
  <si>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</si>
  <si>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</si>
  <si>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</si>
  <si>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</si>
  <si>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</si>
  <si>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</si>
  <si>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</si>
  <si>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</si>
  <si>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</si>
  <si>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</si>
  <si>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</si>
  <si>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</si>
  <si>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</si>
  <si>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</si>
  <si>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</si>
  <si>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</si>
  <si>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</si>
  <si>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</si>
  <si>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</si>
  <si>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Vypracoval: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</si>
  <si>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</si>
  <si>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</si>
  <si>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</si>
  <si>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</si>
  <si>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</si>
  <si>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</si>
  <si>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</si>
  <si>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</si>
  <si>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</si>
  <si>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</si>
  <si>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</si>
  <si>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</si>
  <si>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</si>
  <si>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</si>
  <si>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</si>
  <si>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</si>
  <si>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</si>
  <si>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</si>
  <si>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</si>
  <si>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</si>
  <si>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DOBES</t>
  </si>
  <si>
    <t>Budova AOPK cp 8, Lounovice pod Blanikem</t>
  </si>
  <si>
    <t>006</t>
  </si>
  <si>
    <t>Snizeni energeticke narocnosti</t>
  </si>
  <si>
    <t>13</t>
  </si>
  <si>
    <t>Hloubene vykopavky</t>
  </si>
  <si>
    <t>132 20-2101</t>
  </si>
  <si>
    <t>Hloub ryh s 0,6 m soudr hor 3 rucne</t>
  </si>
  <si>
    <t>m3</t>
  </si>
  <si>
    <t>Pro odvlhceni soklove casti                            46,7*0,5*0,7</t>
  </si>
  <si>
    <t>174 10-1101</t>
  </si>
  <si>
    <t>Zasyp zhutneny jam</t>
  </si>
  <si>
    <t>Zpetny zasyp                                           16,34</t>
  </si>
  <si>
    <t>155</t>
  </si>
  <si>
    <t>Elektroinstalace</t>
  </si>
  <si>
    <t>155 00-0002</t>
  </si>
  <si>
    <t>dmtz a zpet mtz jimaci soustavy</t>
  </si>
  <si>
    <t>ks</t>
  </si>
  <si>
    <t>Vc. revize a prip. upravy                              1,0</t>
  </si>
  <si>
    <t>155 00-0003</t>
  </si>
  <si>
    <t>d+m kabelu do podhledu</t>
  </si>
  <si>
    <t>m</t>
  </si>
  <si>
    <t>155 00-0004</t>
  </si>
  <si>
    <t>mtz zarivkovych svetel</t>
  </si>
  <si>
    <t>Mc 2.03+2.04                                           2,0</t>
  </si>
  <si>
    <t>3/1</t>
  </si>
  <si>
    <t>pc</t>
  </si>
  <si>
    <t>svetlo zarivkove</t>
  </si>
  <si>
    <t>%</t>
  </si>
  <si>
    <t>*Dopravné</t>
  </si>
  <si>
    <t>*Vodorovný přesun specifikací</t>
  </si>
  <si>
    <t>158</t>
  </si>
  <si>
    <t>Vzduchotechnika</t>
  </si>
  <si>
    <t>158 00-0002</t>
  </si>
  <si>
    <t>vytazeni vetrani pres zdivo</t>
  </si>
  <si>
    <t>U vstupnich dveri                                      1,0</t>
  </si>
  <si>
    <t>31</t>
  </si>
  <si>
    <t>Zdi podperné a volné</t>
  </si>
  <si>
    <t>310 00-0001</t>
  </si>
  <si>
    <t>sanace obvodoveho zdiva injektazi</t>
  </si>
  <si>
    <t>Mc 110                                                 23,12</t>
  </si>
  <si>
    <t>Mc 109                                                 7,03</t>
  </si>
  <si>
    <t>Mc 107                                                 6,12</t>
  </si>
  <si>
    <t>Mc 104                                                 16,14</t>
  </si>
  <si>
    <t>Mc 101+102                                             4,28</t>
  </si>
  <si>
    <t>310 00-0002</t>
  </si>
  <si>
    <t>sanace plochy zdiva</t>
  </si>
  <si>
    <t>m2</t>
  </si>
  <si>
    <t>Sanace plochy obnazeneho zdiva na vnitrnim lici</t>
  </si>
  <si>
    <t>Mc 110                                                 12,7</t>
  </si>
  <si>
    <t>Mc 109                                                 2,11</t>
  </si>
  <si>
    <t>Mc 107                                                 0,3*6,12</t>
  </si>
  <si>
    <t>Mc 104                                                 4,84</t>
  </si>
  <si>
    <t>Mc 101+102                                             1,28</t>
  </si>
  <si>
    <t>310 23-8211</t>
  </si>
  <si>
    <t>Zazdivka otv 1m2 zdivo ci mvc</t>
  </si>
  <si>
    <t>Nadezdeni parapetu v mc 1.10                           0,75*0,2*(2,13+1,03)</t>
  </si>
  <si>
    <t>34</t>
  </si>
  <si>
    <t>Steny a prícky</t>
  </si>
  <si>
    <t>342 27-1322</t>
  </si>
  <si>
    <t>Pricka 100mm vapenpisk P10 lepena</t>
  </si>
  <si>
    <t>59</t>
  </si>
  <si>
    <t>Dlazby a predlazby pozemních komunikací a zpevnenych ploch</t>
  </si>
  <si>
    <t>597 76-1121</t>
  </si>
  <si>
    <t>Rigol dlazba bet deska loze 10cm</t>
  </si>
  <si>
    <t>Zlab mezi barakama                                     17,0*0,5</t>
  </si>
  <si>
    <t>61</t>
  </si>
  <si>
    <t>Uprava povrchu vnitrní</t>
  </si>
  <si>
    <t>612 31-1141</t>
  </si>
  <si>
    <t>Vap omitka stuk 2vr vni stena ru</t>
  </si>
  <si>
    <t>Stukova omitka nadezdivky                              7,8</t>
  </si>
  <si>
    <t>612 00-0001</t>
  </si>
  <si>
    <t>vnitrni omitka sanacni</t>
  </si>
  <si>
    <t>Mc 107                                                 1,84</t>
  </si>
  <si>
    <t>612 00-0002</t>
  </si>
  <si>
    <t>zatepleni vnitrni</t>
  </si>
  <si>
    <t>Kompletni provedeni zatepleni z vnitrni strany</t>
  </si>
  <si>
    <t>-mc 209                                                16,6</t>
  </si>
  <si>
    <t>-mc 105                                                4,7*2,86</t>
  </si>
  <si>
    <t>612 32-5302</t>
  </si>
  <si>
    <t>VC stukova omitka osteni</t>
  </si>
  <si>
    <t>Oprava vnitrniho osteni po vymene oken</t>
  </si>
  <si>
    <t>-predpokladana vymera                                  20,0</t>
  </si>
  <si>
    <t>612 00-0003</t>
  </si>
  <si>
    <t>zatepleni podhledu</t>
  </si>
  <si>
    <t>Kompletni provedeni zatepleni podhledu vc. izolantu tl.</t>
  </si>
  <si>
    <t>100 mm a stukove vrstvy</t>
  </si>
  <si>
    <t>Mc 105+prujezd                                         18,5+2,28*6,33+0,48*1,98</t>
  </si>
  <si>
    <t>62</t>
  </si>
  <si>
    <t>Uprava povrchu vnejsí</t>
  </si>
  <si>
    <t>629 99-1011</t>
  </si>
  <si>
    <t>Zakryti otvor folie+paska</t>
  </si>
  <si>
    <t>629 99-5101</t>
  </si>
  <si>
    <t>Ocisteni vne povrch omyti tlak voda</t>
  </si>
  <si>
    <t>Plocha                                                 294,35</t>
  </si>
  <si>
    <t>Osteni                                                 25,95</t>
  </si>
  <si>
    <t>620 00-0001</t>
  </si>
  <si>
    <t>povrchova uprava fasady</t>
  </si>
  <si>
    <t>620 00-0002</t>
  </si>
  <si>
    <t>d+m zateplovaciho systemu</t>
  </si>
  <si>
    <t>Kompletni provedeni zatepleni vnejsiho osteni-</t>
  </si>
  <si>
    <t>-tl. izolantu 50 mm                                    25,95</t>
  </si>
  <si>
    <t>620 00-0003</t>
  </si>
  <si>
    <t>d+m zateplovaciho systemu tl. 120mm</t>
  </si>
  <si>
    <t>Kompletni provedeni vc. izolantu                       294,35</t>
  </si>
  <si>
    <t>620 00-0004</t>
  </si>
  <si>
    <t>priplatek za slozitost</t>
  </si>
  <si>
    <t>Jizni fasada - nelze postavit leseni                   94,32</t>
  </si>
  <si>
    <t>620 00-0005</t>
  </si>
  <si>
    <t>pripl za tl. izolantu 140 mm</t>
  </si>
  <si>
    <t>622 32-5102</t>
  </si>
  <si>
    <t>Opr VC hladka omitka st -30%</t>
  </si>
  <si>
    <t>Provadeno rucne                                        200,03</t>
  </si>
  <si>
    <t>622 32-5103</t>
  </si>
  <si>
    <t>Opr VC hladka omitka st -50%</t>
  </si>
  <si>
    <t>Provadeno rucne                                        94,32</t>
  </si>
  <si>
    <t>620 00-0006</t>
  </si>
  <si>
    <t>modelace rimsz sirka 0,3 m</t>
  </si>
  <si>
    <t>620 00-0007</t>
  </si>
  <si>
    <t>povrchova uprava zatepleni soklu</t>
  </si>
  <si>
    <t>Fasada zapadni                                         8,2*0,5</t>
  </si>
  <si>
    <t>Fasada severni                                         13,5*0,5</t>
  </si>
  <si>
    <t>63</t>
  </si>
  <si>
    <t>Podlahy a podlahové konstrukce</t>
  </si>
  <si>
    <t>631 31-1124</t>
  </si>
  <si>
    <t>Mazanina -12cm C16/20</t>
  </si>
  <si>
    <t>Mc 110                                                 37,4*0,1*2</t>
  </si>
  <si>
    <t>631 31-9012</t>
  </si>
  <si>
    <t>Pripl mazanina -12 prehlazeni</t>
  </si>
  <si>
    <t>631 31-9173</t>
  </si>
  <si>
    <t>Pripl mazanina 12 strzeny povrch</t>
  </si>
  <si>
    <t>mc 110                                                 3,74*2</t>
  </si>
  <si>
    <t>631 36-1921</t>
  </si>
  <si>
    <t>Vyztuz mazanina svar site</t>
  </si>
  <si>
    <t>t</t>
  </si>
  <si>
    <t>Mc 110                                                 0,25*2</t>
  </si>
  <si>
    <t>631 00-0001</t>
  </si>
  <si>
    <t>vyrovnavaci cementova sterka</t>
  </si>
  <si>
    <t>Sterka v tl. do 5 mm</t>
  </si>
  <si>
    <t>Mc 109                                                 10,9</t>
  </si>
  <si>
    <t>Mc 107                                                 8,3</t>
  </si>
  <si>
    <t>Mc 104                                                 17,7</t>
  </si>
  <si>
    <t>Mc 101+102</t>
  </si>
  <si>
    <t>631 31-1121</t>
  </si>
  <si>
    <t>Doplneni mazaniny B 1m2 tl 8cm</t>
  </si>
  <si>
    <t>Mc 107                                                 0,3*2,08*0,15</t>
  </si>
  <si>
    <t>U vchodovych dveri                                     1,0*0,15</t>
  </si>
  <si>
    <t>631 00-0002</t>
  </si>
  <si>
    <t>zabetonovani vetraciho pruduchu</t>
  </si>
  <si>
    <t>711</t>
  </si>
  <si>
    <t>Izolace proti vode a vlhkosti</t>
  </si>
  <si>
    <t>998 71-1102</t>
  </si>
  <si>
    <t>Presun t izolace voda objekt v -12m</t>
  </si>
  <si>
    <t>711 00-0001</t>
  </si>
  <si>
    <t>d+m nopove folie vysky 50 cm</t>
  </si>
  <si>
    <t>Mc 110                                                 37,4*1,1</t>
  </si>
  <si>
    <t>711 00-0002</t>
  </si>
  <si>
    <t>d+m odvetravaci listy po obvodu sten</t>
  </si>
  <si>
    <t>Mc 107                                                 6,88</t>
  </si>
  <si>
    <t>711 00-0003</t>
  </si>
  <si>
    <t>sterkova hydroizolace+penetrace</t>
  </si>
  <si>
    <t>Mc 110                                                 37,4</t>
  </si>
  <si>
    <t>Mc 101+102                                             8,6</t>
  </si>
  <si>
    <t>711 00-0004</t>
  </si>
  <si>
    <t>d+m nopove folie vysky 70 cm</t>
  </si>
  <si>
    <t>Vnejsi cast - mezi budovami a vychodni-zahradni fasada 25,0</t>
  </si>
  <si>
    <t>713</t>
  </si>
  <si>
    <t>Izolace tepelné</t>
  </si>
  <si>
    <t>998 71-3102</t>
  </si>
  <si>
    <t>Presun t tep izolace objekt v -12m</t>
  </si>
  <si>
    <t>713 11-1131</t>
  </si>
  <si>
    <t>Izolace tep stropu zebro dratem</t>
  </si>
  <si>
    <t>70+86,0</t>
  </si>
  <si>
    <t>2/1</t>
  </si>
  <si>
    <t>TI mineralni plst tl. 160 mm</t>
  </si>
  <si>
    <t>2/2</t>
  </si>
  <si>
    <t>TI mineralni plst tl. 100 mm</t>
  </si>
  <si>
    <t>713 11-0811</t>
  </si>
  <si>
    <t>Odstran strop volne vlakna -100mm</t>
  </si>
  <si>
    <t>Nak kancelaremi 2. NP                                  86,0</t>
  </si>
  <si>
    <t>979 01-1111</t>
  </si>
  <si>
    <t>svis doprava suti prve podlazi</t>
  </si>
  <si>
    <t>979 08-1111</t>
  </si>
  <si>
    <t>odvoz suti na skladku do 1 km</t>
  </si>
  <si>
    <t>979 08-1121</t>
  </si>
  <si>
    <t>odvoz suti na skladku ZKD 1 km</t>
  </si>
  <si>
    <t>979 08-2111</t>
  </si>
  <si>
    <t>vnitrostav doprava suti do 10 m</t>
  </si>
  <si>
    <t>979 08-9999</t>
  </si>
  <si>
    <t>poplatek za ulozeni suti na skladce</t>
  </si>
  <si>
    <t>713 13-1111</t>
  </si>
  <si>
    <t>Izolace tep sten a zakladu pribitim</t>
  </si>
  <si>
    <t>713 00-0001</t>
  </si>
  <si>
    <t>d+m vyrovnavaciho rostu</t>
  </si>
  <si>
    <t>Pod zatepleni zakladu z vnejsi strany                  15,19</t>
  </si>
  <si>
    <t>73</t>
  </si>
  <si>
    <t>Ustrední vytápení</t>
  </si>
  <si>
    <t>730 00-0002</t>
  </si>
  <si>
    <t>dmtz+zpetna mtz teles+potrubi</t>
  </si>
  <si>
    <t>kpl</t>
  </si>
  <si>
    <t>Demontaz a zpetna montaz otopnych teles - 2 ks +</t>
  </si>
  <si>
    <t>potrubi - 12 m</t>
  </si>
  <si>
    <t>Mc 110                                                 1,0</t>
  </si>
  <si>
    <t>730 00-0003</t>
  </si>
  <si>
    <t>dmtz+zpetna mtz otopneho telesa</t>
  </si>
  <si>
    <t>Mc 104                                                 1,0</t>
  </si>
  <si>
    <t>730 00-0004</t>
  </si>
  <si>
    <t>vypusteni a napusteni systemu</t>
  </si>
  <si>
    <t>762</t>
  </si>
  <si>
    <t>Konstrukce tesarské</t>
  </si>
  <si>
    <t>998 76-2102</t>
  </si>
  <si>
    <t>Presun t tesarske kce objekt v -12m</t>
  </si>
  <si>
    <t>762 33-2132</t>
  </si>
  <si>
    <t>Mtz krov pravid rezivo hran -224cm2</t>
  </si>
  <si>
    <t>Prilozeni pridavne krokve 120/140                      4,5*17</t>
  </si>
  <si>
    <t>Rozsireni vikyre-tramky+krokve 120/140                 3,0*6</t>
  </si>
  <si>
    <t>605 00000-02</t>
  </si>
  <si>
    <t>rezivo hranene SM - tramy</t>
  </si>
  <si>
    <t>M3</t>
  </si>
  <si>
    <t>762 39-5000</t>
  </si>
  <si>
    <t>Spojovaci prostredky mtz strecha</t>
  </si>
  <si>
    <t>1,8+0,4+0,75+0,35</t>
  </si>
  <si>
    <t>762 33-2131</t>
  </si>
  <si>
    <t>Mtz krov pravid rezivo hran -120cm2</t>
  </si>
  <si>
    <t>Prilozeni druhe klestiny 60/160                        4,0*9</t>
  </si>
  <si>
    <t>4/1</t>
  </si>
  <si>
    <t>605 00000-04</t>
  </si>
  <si>
    <t>rezivo hranene SM - fosny</t>
  </si>
  <si>
    <t>762 34-2441</t>
  </si>
  <si>
    <t>Mtz lista trojuhelnik/kontralat</t>
  </si>
  <si>
    <t>Drevene late 40/60                                     270,0</t>
  </si>
  <si>
    <t>5/1</t>
  </si>
  <si>
    <t>605 00000-03</t>
  </si>
  <si>
    <t>rezivo hranene SM - late</t>
  </si>
  <si>
    <t>762 34-1210</t>
  </si>
  <si>
    <t>Mtz bedneni sikme prkna hruba sraz</t>
  </si>
  <si>
    <t>Bedneni vikyre-boky+strecha                            12,0</t>
  </si>
  <si>
    <t>6/1</t>
  </si>
  <si>
    <t>605 00000-01</t>
  </si>
  <si>
    <t>rezivo hranene SM - prkna</t>
  </si>
  <si>
    <t>762 08-5113</t>
  </si>
  <si>
    <t>Mtz svornik dl -45cm</t>
  </si>
  <si>
    <t>kus</t>
  </si>
  <si>
    <t>7/1</t>
  </si>
  <si>
    <t>svornik ocelovy dl.33 cm</t>
  </si>
  <si>
    <t>762 34-1811</t>
  </si>
  <si>
    <t>Dmtz bedneni strech z prken</t>
  </si>
  <si>
    <t>762 42-0812</t>
  </si>
  <si>
    <t>Dmtz obloz stropu sroub -16mm</t>
  </si>
  <si>
    <t>2. NP                                                  86,0</t>
  </si>
  <si>
    <t>762 00-0001</t>
  </si>
  <si>
    <t>d+m zatepleni a obkladu I nosniku</t>
  </si>
  <si>
    <t>Pavlac                                                 1,1*9</t>
  </si>
  <si>
    <t>763</t>
  </si>
  <si>
    <t>Drevostavby</t>
  </si>
  <si>
    <t>998 76-3102</t>
  </si>
  <si>
    <t>Presun t drevostavby objekt v -24m</t>
  </si>
  <si>
    <t>763 00-0001</t>
  </si>
  <si>
    <t>sdk podhled</t>
  </si>
  <si>
    <t>Sdk tl.15 mm protipozarni,parozabrana, kovovy rost     86,0</t>
  </si>
  <si>
    <t>764</t>
  </si>
  <si>
    <t>Konstrukce klempírské</t>
  </si>
  <si>
    <t>998 76-4102</t>
  </si>
  <si>
    <t>Presun t klempir kce objekt v 12m</t>
  </si>
  <si>
    <t>764 31-1832</t>
  </si>
  <si>
    <t>Dmtz kryt hlad stres 1000 -45?25m2-</t>
  </si>
  <si>
    <t>764 00-0001</t>
  </si>
  <si>
    <t>dmtz ostatnich klempirskych prvku</t>
  </si>
  <si>
    <t>764 00-0002</t>
  </si>
  <si>
    <t>oplechovani boku vikyre</t>
  </si>
  <si>
    <t>764 00-0003</t>
  </si>
  <si>
    <t>zlab rs 330</t>
  </si>
  <si>
    <t>764 00-0004</t>
  </si>
  <si>
    <t>stresni svod kruhovy prum 120 mm</t>
  </si>
  <si>
    <t>764 00-0005</t>
  </si>
  <si>
    <t>oplechovani parapetu TiZn rs 300</t>
  </si>
  <si>
    <t>Kl 1                                                   0,45*2</t>
  </si>
  <si>
    <t>Kl 2                                                   0,65*4</t>
  </si>
  <si>
    <t>Kl 3                                                   1,25*4</t>
  </si>
  <si>
    <t>Kl 4                                                   1,5</t>
  </si>
  <si>
    <t>Kl 5                                                   1,1*7</t>
  </si>
  <si>
    <t>Kl 6                                                   1,55</t>
  </si>
  <si>
    <t>Stavajici okna</t>
  </si>
  <si>
    <t>-fasada zapadni                                        7,65</t>
  </si>
  <si>
    <t>-fasada jizni                                          2,6</t>
  </si>
  <si>
    <t>-fasada vychodni                                       2,85</t>
  </si>
  <si>
    <t>-fasada severni                                        9,0</t>
  </si>
  <si>
    <t>764 00-0006</t>
  </si>
  <si>
    <t>oplech.u stitove zdi na strese rs400</t>
  </si>
  <si>
    <t>Fasada vychodni                                        9,8</t>
  </si>
  <si>
    <t>764 00-0007</t>
  </si>
  <si>
    <t>stresni krytina vikyre</t>
  </si>
  <si>
    <t>765</t>
  </si>
  <si>
    <t>Krytiny tvrdé</t>
  </si>
  <si>
    <t>998 76-5102</t>
  </si>
  <si>
    <t>Presun t krytin tvrde objekt v -12m</t>
  </si>
  <si>
    <t>765 00-0001</t>
  </si>
  <si>
    <t>Kompletni provedeni vc. vsech tvarovek, okaju apod.    109,65</t>
  </si>
  <si>
    <t>765 00-0002</t>
  </si>
  <si>
    <t>dod+mtz pojistne folie</t>
  </si>
  <si>
    <t>766</t>
  </si>
  <si>
    <t>Konstrukce truhlarske</t>
  </si>
  <si>
    <t>998 76-6102</t>
  </si>
  <si>
    <t>Presun t truhlar kce objekt v -12m</t>
  </si>
  <si>
    <t>766 62-1632</t>
  </si>
  <si>
    <t>Mtz okno -1m2 kyvnych do zdiva</t>
  </si>
  <si>
    <t>Ozn O1                                                 2,0</t>
  </si>
  <si>
    <t>Ozn O2                                                 2,0</t>
  </si>
  <si>
    <t>Ozn O3                                                 2,0</t>
  </si>
  <si>
    <t>okno 40/60 - ozn O1</t>
  </si>
  <si>
    <t>okno 60/60 - ozn O2</t>
  </si>
  <si>
    <t>2/3</t>
  </si>
  <si>
    <t>okno 60/90 - ozn O3</t>
  </si>
  <si>
    <t>766 62-1312</t>
  </si>
  <si>
    <t>Mtz okno zdvoj kyv v -2,5m zed</t>
  </si>
  <si>
    <t>Ozn O4                                                 1,2*1,45*4</t>
  </si>
  <si>
    <t>Ozn O5                                                 1,4*1,45</t>
  </si>
  <si>
    <t>okno 120/145 - ozn O4</t>
  </si>
  <si>
    <t>3/2</t>
  </si>
  <si>
    <t>okno 140/145 - ozn O5</t>
  </si>
  <si>
    <t>766 62-1313</t>
  </si>
  <si>
    <t>Mtz okno zdvoj kyv v 2,5m- zed</t>
  </si>
  <si>
    <t>Ozn O6                                                 1,03*1,6*3</t>
  </si>
  <si>
    <t>Ozn O7                                                 1,03*1,8*4</t>
  </si>
  <si>
    <t>okno 103/160 - ozn O6</t>
  </si>
  <si>
    <t>4/2</t>
  </si>
  <si>
    <t>okno 103/180 - ozn O7</t>
  </si>
  <si>
    <t>766 66-0451</t>
  </si>
  <si>
    <t>Mtz vchod dvere 2kr zdivo</t>
  </si>
  <si>
    <t>dvere 124/240 - ozn D1</t>
  </si>
  <si>
    <t>5/2</t>
  </si>
  <si>
    <t>vrata 220/280 - ozn V1</t>
  </si>
  <si>
    <t>766 66-0411</t>
  </si>
  <si>
    <t>Mtz vchod dvere 1kr zdivo</t>
  </si>
  <si>
    <t>dvere 100/220 - ozn D2</t>
  </si>
  <si>
    <t>766 69-1911</t>
  </si>
  <si>
    <t>Vyveseni drevene kridlo -1,5m2 okno</t>
  </si>
  <si>
    <t>766 69-1914</t>
  </si>
  <si>
    <t>Vyveseni drevene kridlo -2m2 dvere</t>
  </si>
  <si>
    <t>766 68-2111</t>
  </si>
  <si>
    <t>Mtz zarubni obl 1kr tl steny -170mm</t>
  </si>
  <si>
    <t>D3 az D6                                               1+1+2+3</t>
  </si>
  <si>
    <t>766 66-0171</t>
  </si>
  <si>
    <t>Mtz dvere -80cm 1kr obloz zaruben</t>
  </si>
  <si>
    <t>10/1</t>
  </si>
  <si>
    <t>dvere+zaruben 60/197 - zn D3</t>
  </si>
  <si>
    <t>10/2</t>
  </si>
  <si>
    <t>dvere+zaruben 70/197 - ozn D4</t>
  </si>
  <si>
    <t>10/3</t>
  </si>
  <si>
    <t>dvere+zaruben 80/197 - ozn D5</t>
  </si>
  <si>
    <t>766 66-0172</t>
  </si>
  <si>
    <t>Mtz dvere 80cm- 1kr obloz zaruben</t>
  </si>
  <si>
    <t>11/1</t>
  </si>
  <si>
    <t>dvere+zaruben 90/197 - ozn D6</t>
  </si>
  <si>
    <t>766 69-4111</t>
  </si>
  <si>
    <t>Mtz parapet deska s -30cm dl -1m</t>
  </si>
  <si>
    <t>O2                                                     2,0</t>
  </si>
  <si>
    <t>O3                                                     2,0</t>
  </si>
  <si>
    <t>12/1</t>
  </si>
  <si>
    <t>deska parapetni 250/600-O2+O3</t>
  </si>
  <si>
    <t>766 69-4112</t>
  </si>
  <si>
    <t>Mtz parapet deska s -30cm dl -1,6m</t>
  </si>
  <si>
    <t>O7                                                     4,0</t>
  </si>
  <si>
    <t>13/1</t>
  </si>
  <si>
    <t>deska parapetni 300/1030 - O7</t>
  </si>
  <si>
    <t>766 69-4121</t>
  </si>
  <si>
    <t>Mtz parapet deska s 30cm- dl -1m</t>
  </si>
  <si>
    <t>O1                                                     2,0</t>
  </si>
  <si>
    <t>14/1</t>
  </si>
  <si>
    <t>deska parapetni 400/400 - O1</t>
  </si>
  <si>
    <t>766 69-4122</t>
  </si>
  <si>
    <t>Mtz parapet deska s 30cm- dl -1,6m</t>
  </si>
  <si>
    <t>O4                                                     2+2</t>
  </si>
  <si>
    <t>O5                                                     1,0</t>
  </si>
  <si>
    <t>O6                                                     1,0</t>
  </si>
  <si>
    <t>15/1</t>
  </si>
  <si>
    <t>deska parapetni 320/1200 - O4</t>
  </si>
  <si>
    <t>15/2</t>
  </si>
  <si>
    <t>deska parapetni 600/1200 - O4</t>
  </si>
  <si>
    <t>15/3</t>
  </si>
  <si>
    <t>deska parapetni 500/1420 - O5</t>
  </si>
  <si>
    <t>15/4</t>
  </si>
  <si>
    <t>deska parapetni 500/1030 - O6</t>
  </si>
  <si>
    <t>766 69-4123</t>
  </si>
  <si>
    <t>Mtz parapet deska s 30cm- dl -2,6m</t>
  </si>
  <si>
    <t>16/1</t>
  </si>
  <si>
    <t>deska parapetni 500/1850 - O6</t>
  </si>
  <si>
    <t>766 00-0001</t>
  </si>
  <si>
    <t>oblozeni ocel.prvku pavlace</t>
  </si>
  <si>
    <t>Kompletni provedeni oblozeni osniku pavlace - drevo,</t>
  </si>
  <si>
    <t>tepelna izolace, povrchova uprava apod.                1,1*9</t>
  </si>
  <si>
    <t>771</t>
  </si>
  <si>
    <t>Podlahy z dlazdic keramickych</t>
  </si>
  <si>
    <t>998 77-1102</t>
  </si>
  <si>
    <t>Presun t podl dlazba objekt v -12m</t>
  </si>
  <si>
    <t>771 57-3115</t>
  </si>
  <si>
    <t>Mtz keram rezna hladka lepidlo -22</t>
  </si>
  <si>
    <t>597 00000-01</t>
  </si>
  <si>
    <t>dlazba keramicka</t>
  </si>
  <si>
    <t>M2</t>
  </si>
  <si>
    <t>776</t>
  </si>
  <si>
    <t>Podlahy povlakové</t>
  </si>
  <si>
    <t>998 77-6102</t>
  </si>
  <si>
    <t>Presun t podl povlak objekt v -12m</t>
  </si>
  <si>
    <t>776 40-1800</t>
  </si>
  <si>
    <t>Dmtz soklik/lista pryz/plast</t>
  </si>
  <si>
    <t>Mc 2.04                                                (4,18+5,53)*2</t>
  </si>
  <si>
    <t>776 51-1820</t>
  </si>
  <si>
    <t>Dmtz lepena podlaha+podlozka</t>
  </si>
  <si>
    <t>Mc 2.04                                                23,1</t>
  </si>
  <si>
    <t>776 59-0100</t>
  </si>
  <si>
    <t>Vysati podkladu naslap ploch podlah</t>
  </si>
  <si>
    <t>776 59-0150</t>
  </si>
  <si>
    <t>Penetrovani naslap ploch podlahy</t>
  </si>
  <si>
    <t>776 59-0125</t>
  </si>
  <si>
    <t>Podlahy sterkovani vyrovnavaci tmel</t>
  </si>
  <si>
    <t>776 42-1100</t>
  </si>
  <si>
    <t>Podlaha lepeni sokl/lista plast</t>
  </si>
  <si>
    <t>Mc 2.04                                                19,42</t>
  </si>
  <si>
    <t>soklik</t>
  </si>
  <si>
    <t>776 52-1100</t>
  </si>
  <si>
    <t>Podlaha lepeni plast pasy</t>
  </si>
  <si>
    <t>podlahovina PVC</t>
  </si>
  <si>
    <t>776 52-5111</t>
  </si>
  <si>
    <t>Spojovani podlah svarovani za tepla</t>
  </si>
  <si>
    <t>776 59-0210</t>
  </si>
  <si>
    <t>Podlaha povlakova pastovani+lesteni</t>
  </si>
  <si>
    <t>783</t>
  </si>
  <si>
    <t>Nátery</t>
  </si>
  <si>
    <t>783 78-3312</t>
  </si>
  <si>
    <t>Nater tesar kci drevokaz prev ext</t>
  </si>
  <si>
    <t>783 62-1133</t>
  </si>
  <si>
    <t>Okna na pavlaci                                        1,0*1,25*10*2</t>
  </si>
  <si>
    <t>Podlaha a podhled pavlace-palubky                      8,9*2</t>
  </si>
  <si>
    <t>Vnejsi plast a vnitrni oplasteni - palubky             32,82</t>
  </si>
  <si>
    <t>Podhled ve 2. NP - palubky                             12,56</t>
  </si>
  <si>
    <t>Oblozeni ocel.nosniku pod podlahou pavlace</t>
  </si>
  <si>
    <t>-hoblovana prkna                                       9*0,8*1,1</t>
  </si>
  <si>
    <t>783 00-0002</t>
  </si>
  <si>
    <t>sanace stavajiciho krovu</t>
  </si>
  <si>
    <t>Sanace stavajiciho krovu - ocisteni, nater proti</t>
  </si>
  <si>
    <t>drevokaznym skudcum a houbovitym chorobam</t>
  </si>
  <si>
    <t>-predpokladana plocha                                  200,0</t>
  </si>
  <si>
    <t>87</t>
  </si>
  <si>
    <t>Potrubí z trub plastickych a sklenenych</t>
  </si>
  <si>
    <t>870 00-0001</t>
  </si>
  <si>
    <t>venkovni kanalizace plast DN 150</t>
  </si>
  <si>
    <t>Kompletni provedeni venkovni kanalizace z plastovych</t>
  </si>
  <si>
    <t>trubek DN 150-vykop, zasyp, odvoz prebytecne zeminy,</t>
  </si>
  <si>
    <t>podsyp, obsyp potrubi apod.                            25,0</t>
  </si>
  <si>
    <t>94</t>
  </si>
  <si>
    <t>Lesení a stavební vytahy</t>
  </si>
  <si>
    <t>941 11-1131</t>
  </si>
  <si>
    <t>Mtz les rad trub leh+podl s1,5 v10m</t>
  </si>
  <si>
    <t>Mimo jizni fasady                                      225,0</t>
  </si>
  <si>
    <t>941 11-1831</t>
  </si>
  <si>
    <t>Dmtz les rad trub leh+podl s1,5 v10</t>
  </si>
  <si>
    <t>941 11-1231</t>
  </si>
  <si>
    <t>Pripl ZKD den leseni k 94111-1131</t>
  </si>
  <si>
    <t>Predpokladana doba pouziti: 60 dnu                     225,0*60</t>
  </si>
  <si>
    <t>949 10-1111</t>
  </si>
  <si>
    <t>Leseni pomocne pozem stavby v 1,9m</t>
  </si>
  <si>
    <t>95</t>
  </si>
  <si>
    <t>Ruzné dokoncující konstrukce a práce na pozemních stavbách</t>
  </si>
  <si>
    <t>952 90-0003</t>
  </si>
  <si>
    <t>zakryvani stavby v prubehu provadeni</t>
  </si>
  <si>
    <t>soubor</t>
  </si>
  <si>
    <t>Proti povetrnostnim vlivum                             1,0</t>
  </si>
  <si>
    <t>952 90-2021</t>
  </si>
  <si>
    <t>Zameteni hladka podlaha</t>
  </si>
  <si>
    <t>952 90-1111</t>
  </si>
  <si>
    <t>Vycisteni budov podlazi v -4m</t>
  </si>
  <si>
    <t>(9,4*6,5+7,8*7,0+7,0*10,1)*2</t>
  </si>
  <si>
    <t>96</t>
  </si>
  <si>
    <t>Bourání konstrukcí</t>
  </si>
  <si>
    <t>odvoz suti na skladku zdk 1 km</t>
  </si>
  <si>
    <t>ulozeni suti na skladce - poplatek</t>
  </si>
  <si>
    <t>968 06-2456</t>
  </si>
  <si>
    <t>Vyb dverni zarub drevene 2m2-</t>
  </si>
  <si>
    <t>1,24*2,4+1,0*2,2</t>
  </si>
  <si>
    <t>968 06-2354</t>
  </si>
  <si>
    <t>Vyb oken+kr ram dr dvoj -1m2</t>
  </si>
  <si>
    <t>0,4*0,6*2+0,6*0,6*5+0,6*0,9*2</t>
  </si>
  <si>
    <t>968 06-2355</t>
  </si>
  <si>
    <t>Vyb oken+kr ram dr dvoj -2m2</t>
  </si>
  <si>
    <t>1,2*1,45+1,4*1,45+1,03*1,8</t>
  </si>
  <si>
    <t>978 01-3191</t>
  </si>
  <si>
    <t>Otluc omit vnitr sten MV,MVC 100%</t>
  </si>
  <si>
    <t>Mc 110                                                 24,44*0,8</t>
  </si>
  <si>
    <t>Mc 109                                                 7,03*0,6</t>
  </si>
  <si>
    <t>Mc 107                                                 6,12*0,6</t>
  </si>
  <si>
    <t>Mc 104                                                 16,14*0,6</t>
  </si>
  <si>
    <t>Mc 101+102                                             4,28*0,6</t>
  </si>
  <si>
    <t>965 04-2241</t>
  </si>
  <si>
    <t>Bour podklad B tl nad 10cm &gt;4m2</t>
  </si>
  <si>
    <t>Mc 110                                                 37,4*0,15</t>
  </si>
  <si>
    <t>965 08-1223</t>
  </si>
  <si>
    <t>Bour dlazd keram tl 10 mm- &gt;1m2</t>
  </si>
  <si>
    <t>971 02-4471</t>
  </si>
  <si>
    <t>Vyb otv 0,25m2 zdi kam MV,MVCtl75cm</t>
  </si>
  <si>
    <t>Mc 110                                                 3,0</t>
  </si>
  <si>
    <t>968 07-2455</t>
  </si>
  <si>
    <t>Vyb dverni zarub kov -2m2</t>
  </si>
  <si>
    <t>Vnitrni ocelove zarubne                                0,8*2,1+1,0*2,1*3+1,1*2,1*2</t>
  </si>
  <si>
    <t>978 01-5391</t>
  </si>
  <si>
    <t>Otluc omitky ven MV,MVC  100%</t>
  </si>
  <si>
    <t>Otluceni omitek venkovniho osteni a parapetu oken</t>
  </si>
  <si>
    <t>pred zateplenim v siri 20 cm</t>
  </si>
  <si>
    <t>Okno O1                                                4,0*0,2</t>
  </si>
  <si>
    <t>Okno O2                                                4,8*0,2</t>
  </si>
  <si>
    <t>Okno O3                                                6,0*0,2</t>
  </si>
  <si>
    <t>Okno O4                                                21,2*0,2</t>
  </si>
  <si>
    <t>Okno O5                                                5,74*0,2</t>
  </si>
  <si>
    <t>Okno O6                                                15,78*0,2</t>
  </si>
  <si>
    <t>Okno O7                                                22,64*0,2</t>
  </si>
  <si>
    <t>978 02-1161</t>
  </si>
  <si>
    <t>Otluc omit cem vni sten 50%</t>
  </si>
  <si>
    <t>Fasada mezi budovami                                   94,32</t>
  </si>
  <si>
    <t>978 02-1141</t>
  </si>
  <si>
    <t>Otluc omit cem vni sten 30%</t>
  </si>
  <si>
    <t>Mimo fasady mezi budovami                              294,35-94,32</t>
  </si>
  <si>
    <t>99</t>
  </si>
  <si>
    <t>Presun hmot</t>
  </si>
  <si>
    <t>998 01-1002</t>
  </si>
  <si>
    <t>Presun budova zdena v -12m</t>
  </si>
  <si>
    <t>Snížení energetické náročnosti</t>
  </si>
  <si>
    <t>ČR-agentura ochrany přírody a krajiny ČR</t>
  </si>
  <si>
    <t>Ing. arch. Jan Dobeš</t>
  </si>
  <si>
    <t>DPH 21%</t>
  </si>
  <si>
    <t>Budova AOPK-SCHKO Blaník, Vlašimská č.p. 8, Louňovice pod Blaníkem</t>
  </si>
  <si>
    <t>98</t>
  </si>
  <si>
    <t>Ostatní</t>
  </si>
  <si>
    <t>Povinná publicita</t>
  </si>
  <si>
    <t>R 998 01-0001</t>
  </si>
  <si>
    <t xml:space="preserve"> </t>
  </si>
  <si>
    <t>Nater synt truh, 3x lazura lak</t>
  </si>
  <si>
    <t>d+m betonové střešní krytiny</t>
  </si>
  <si>
    <t>Nater synt truh 3x lazura lak</t>
  </si>
  <si>
    <t>Vnejsi zatepleni zakladu - napr. Polystyren              (8,2+13,5)*0,7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</si>
</sst>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"/>
  </numFmts>
  <fonts count="15">
    <font>
      <sz val="10"/>
      <name val="Arial CE"/>
      <charset val="238"/>
    </font>
    <font>
      <sz val="10"/>
      <name val="Arial CE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1"/>
      <name val="Arial CE"/>
      <family val="2"/>
      <charset val="238"/>
    </font>
    <font>
      <i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" fontId="1" fillId="0" borderId="0" applyBorder="0" applyProtection="0">
      <protection locked="0"/>
    </xf>
    <xf numFmtId="4" fontId="1" fillId="2" borderId="0"/>
    <xf numFmtId="49" fontId="2" fillId="2" borderId="0">
      <alignment horizontal="right"/>
    </xf>
    <xf numFmtId="49" fontId="3" fillId="0" borderId="0" applyBorder="0" applyProtection="0">
      <alignment horizontal="center"/>
      <protection locked="0"/>
    </xf>
    <xf numFmtId="49" fontId="1" fillId="0" borderId="1" applyBorder="0" applyProtection="0">
      <alignment horizontal="left"/>
    </xf>
    <xf numFmtId="49" fontId="4" fillId="0" borderId="0" applyProtection="0"/>
    <xf numFmtId="3" fontId="5" fillId="0" borderId="2" applyFill="0" applyBorder="0">
      <alignment vertical="center"/>
    </xf>
    <xf numFmtId="164" fontId="1" fillId="0" borderId="0" applyBorder="0" applyProtection="0"/>
    <xf numFmtId="164" fontId="1" fillId="2" borderId="0" applyBorder="0"/>
    <xf numFmtId="49" fontId="1" fillId="0" borderId="1" applyBorder="0" applyProtection="0">
      <alignment horizontal="left"/>
    </xf>
    <xf numFmtId="164" fontId="1" fillId="0" borderId="0" applyBorder="0" applyProtection="0"/>
    <xf numFmtId="49" fontId="3" fillId="0" borderId="0" applyBorder="0" applyProtection="0"/>
    <xf numFmtId="0" fontId="1" fillId="0" borderId="1" applyBorder="0" applyProtection="0">
      <alignment horizontal="left"/>
      <protection locked="0"/>
    </xf>
    <xf numFmtId="0" fontId="5" fillId="0" borderId="0" applyBorder="0" applyProtection="0">
      <alignment horizontal="left"/>
    </xf>
    <xf numFmtId="0" fontId="11" fillId="0" borderId="3" applyBorder="0">
      <alignment horizontal="left" vertical="center"/>
    </xf>
    <xf numFmtId="49" fontId="1" fillId="0" borderId="0" applyBorder="0" applyProtection="0">
      <alignment horizontal="center"/>
    </xf>
    <xf numFmtId="164" fontId="1" fillId="0" borderId="0">
      <protection locked="0"/>
    </xf>
    <xf numFmtId="10" fontId="1" fillId="0" borderId="0" applyProtection="0"/>
    <xf numFmtId="0" fontId="1" fillId="0" borderId="4" applyProtection="0">
      <alignment horizontal="center"/>
    </xf>
    <xf numFmtId="0" fontId="1" fillId="0" borderId="0" applyProtection="0"/>
    <xf numFmtId="4" fontId="1" fillId="0" borderId="5" applyProtection="0"/>
    <xf numFmtId="164" fontId="1" fillId="0" borderId="5"/>
    <xf numFmtId="164" fontId="5" fillId="2" borderId="0" applyBorder="0"/>
    <xf numFmtId="4" fontId="5" fillId="2" borderId="0" applyBorder="0"/>
    <xf numFmtId="49" fontId="5" fillId="0" borderId="3" applyNumberFormat="0" applyBorder="0">
      <alignment horizontal="left" vertical="center"/>
    </xf>
    <xf numFmtId="0" fontId="10" fillId="2" borderId="0">
      <alignment horizontal="right"/>
    </xf>
    <xf numFmtId="0" fontId="5" fillId="0" borderId="0"/>
    <xf numFmtId="0" fontId="5" fillId="0" borderId="0">
      <alignment horizontal="center"/>
    </xf>
    <xf numFmtId="0" fontId="1" fillId="0" borderId="0"/>
    <xf numFmtId="4" fontId="1" fillId="2" borderId="0"/>
  </cellStyleXfs>
  <cellXfs count="251">
    <xf numFmtId="0" fontId="0" fillId="0" borderId="0" xfId="0"/>
    <xf numFmtId="14" fontId="1" fillId="0" borderId="0" xfId="0" applyNumberFormat="1" applyFont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49" fontId="3" fillId="0" borderId="0" xfId="4" applyProtection="1">
      <alignment horizontal="center"/>
    </xf>
    <xf numFmtId="0" fontId="1" fillId="0" borderId="0" xfId="13" applyBorder="1" applyProtection="1">
      <alignment horizontal="left"/>
    </xf>
    <xf numFmtId="4" fontId="1" fillId="0" borderId="0" xfId="1" applyProtection="1"/>
    <xf numFmtId="0" fontId="1" fillId="0" borderId="0" xfId="13" applyFill="1" applyBorder="1" applyProtection="1">
      <alignment horizontal="left"/>
    </xf>
    <xf numFmtId="0" fontId="11" fillId="0" borderId="13" xfId="15" applyBorder="1" applyAlignment="1" applyProtection="1">
      <alignment horizontal="left" vertical="center"/>
    </xf>
    <xf numFmtId="0" fontId="11" fillId="0" borderId="11" xfId="15" applyBorder="1" applyAlignment="1" applyProtection="1">
      <alignment horizontal="left" vertical="center"/>
    </xf>
    <xf numFmtId="0" fontId="11" fillId="0" borderId="3" xfId="15" applyBorder="1" applyAlignment="1" applyProtection="1">
      <alignment horizontal="left" vertical="center"/>
    </xf>
    <xf numFmtId="0" fontId="11" fillId="0" borderId="28" xfId="15" applyBorder="1" applyAlignment="1" applyProtection="1">
      <alignment horizontal="left" vertical="center"/>
    </xf>
    <xf numFmtId="0" fontId="11" fillId="0" borderId="29" xfId="15" applyBorder="1" applyAlignment="1" applyProtection="1">
      <alignment horizontal="left" vertical="center"/>
    </xf>
    <xf numFmtId="0" fontId="11" fillId="0" borderId="30" xfId="15" applyBorder="1" applyAlignment="1" applyProtection="1">
      <alignment horizontal="left" vertical="center"/>
    </xf>
    <xf numFmtId="0" fontId="11" fillId="0" borderId="32" xfId="15" applyBorder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/>
    </xf>
    <xf numFmtId="0" fontId="11" fillId="0" borderId="2" xfId="15" applyBorder="1" applyProtection="1">
      <alignment horizontal="left" vertical="center"/>
    </xf>
    <xf numFmtId="3" fontId="5" fillId="0" borderId="2" xfId="7" applyBorder="1" applyProtection="1">
      <alignment vertical="center"/>
    </xf>
    <xf numFmtId="0" fontId="8" fillId="0" borderId="2" xfId="0" applyFont="1" applyBorder="1" applyAlignment="1" applyProtection="1">
      <alignment horizontal="center"/>
    </xf>
    <xf numFmtId="3" fontId="5" fillId="0" borderId="34" xfId="7" applyBorder="1" applyProtection="1">
      <alignment vertical="center"/>
    </xf>
    <xf numFmtId="0" fontId="8" fillId="0" borderId="3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3" fontId="5" fillId="0" borderId="32" xfId="7" applyBorder="1" applyProtection="1">
      <alignment vertical="center"/>
    </xf>
    <xf numFmtId="0" fontId="8" fillId="0" borderId="26" xfId="0" applyFont="1" applyFill="1" applyBorder="1" applyAlignment="1" applyProtection="1">
      <alignment horizontal="center"/>
    </xf>
    <xf numFmtId="3" fontId="5" fillId="0" borderId="33" xfId="7" applyBorder="1" applyProtection="1">
      <alignment vertical="center"/>
    </xf>
    <xf numFmtId="0" fontId="8" fillId="0" borderId="28" xfId="0" applyFont="1" applyFill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3" fontId="5" fillId="3" borderId="33" xfId="7" applyFill="1" applyBorder="1" applyProtection="1">
      <alignment vertical="center"/>
    </xf>
    <xf numFmtId="0" fontId="8" fillId="0" borderId="30" xfId="0" applyFont="1" applyFill="1" applyBorder="1" applyAlignment="1" applyProtection="1">
      <alignment horizontal="center"/>
    </xf>
    <xf numFmtId="3" fontId="5" fillId="0" borderId="36" xfId="7" applyBorder="1" applyProtection="1">
      <alignment vertical="center"/>
    </xf>
    <xf numFmtId="0" fontId="8" fillId="0" borderId="14" xfId="0" applyFont="1" applyBorder="1" applyAlignment="1" applyProtection="1">
      <alignment horizontal="center"/>
    </xf>
    <xf numFmtId="0" fontId="0" fillId="0" borderId="31" xfId="0" applyBorder="1" applyProtection="1"/>
    <xf numFmtId="0" fontId="8" fillId="0" borderId="16" xfId="0" applyFont="1" applyFill="1" applyBorder="1" applyAlignment="1" applyProtection="1">
      <alignment horizontal="center"/>
    </xf>
    <xf numFmtId="3" fontId="5" fillId="0" borderId="21" xfId="7" applyBorder="1" applyProtection="1">
      <alignment vertical="center"/>
    </xf>
    <xf numFmtId="0" fontId="8" fillId="0" borderId="3" xfId="0" applyFont="1" applyFill="1" applyBorder="1" applyAlignment="1" applyProtection="1">
      <alignment horizontal="center"/>
    </xf>
    <xf numFmtId="3" fontId="5" fillId="0" borderId="12" xfId="7" applyBorder="1" applyProtection="1">
      <alignment vertical="center"/>
    </xf>
    <xf numFmtId="3" fontId="5" fillId="0" borderId="39" xfId="7" applyBorder="1" applyProtection="1">
      <alignment vertical="center"/>
    </xf>
    <xf numFmtId="0" fontId="8" fillId="0" borderId="14" xfId="0" applyFont="1" applyFill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9" fillId="0" borderId="0" xfId="0" applyFont="1" applyProtection="1"/>
    <xf numFmtId="0" fontId="1" fillId="0" borderId="0" xfId="0" applyFont="1" applyProtection="1"/>
    <xf numFmtId="0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Continuous"/>
    </xf>
    <xf numFmtId="0" fontId="0" fillId="0" borderId="21" xfId="0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5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9" xfId="19" applyFont="1" applyBorder="1" applyProtection="1">
      <alignment horizontal="center"/>
    </xf>
    <xf numFmtId="0" fontId="1" fillId="0" borderId="0" xfId="20" applyFont="1" applyProtection="1"/>
    <xf numFmtId="0" fontId="1" fillId="0" borderId="4" xfId="0" applyNumberFormat="1" applyFont="1" applyBorder="1" applyProtection="1"/>
    <xf numFmtId="4" fontId="1" fillId="0" borderId="5" xfId="21" applyProtection="1"/>
    <xf numFmtId="164" fontId="1" fillId="0" borderId="5" xfId="22" applyProtection="1"/>
    <xf numFmtId="0" fontId="1" fillId="0" borderId="4" xfId="19" applyProtection="1">
      <alignment horizontal="center"/>
    </xf>
    <xf numFmtId="0" fontId="1" fillId="0" borderId="0" xfId="20" applyProtection="1"/>
    <xf numFmtId="4" fontId="1" fillId="0" borderId="4" xfId="1" applyBorder="1" applyProtection="1"/>
    <xf numFmtId="49" fontId="1" fillId="0" borderId="4" xfId="19" applyNumberFormat="1" applyProtection="1">
      <alignment horizontal="center"/>
    </xf>
    <xf numFmtId="49" fontId="1" fillId="0" borderId="0" xfId="20" applyNumberFormat="1" applyProtection="1"/>
    <xf numFmtId="0" fontId="1" fillId="0" borderId="20" xfId="19" applyNumberFormat="1" applyFont="1" applyBorder="1" applyProtection="1">
      <alignment horizontal="center"/>
    </xf>
    <xf numFmtId="0" fontId="1" fillId="0" borderId="20" xfId="0" applyNumberFormat="1" applyFont="1" applyBorder="1" applyProtection="1"/>
    <xf numFmtId="0" fontId="5" fillId="0" borderId="24" xfId="0" applyFont="1" applyBorder="1" applyProtection="1"/>
    <xf numFmtId="0" fontId="5" fillId="0" borderId="2" xfId="0" applyFont="1" applyBorder="1" applyProtection="1"/>
    <xf numFmtId="4" fontId="1" fillId="0" borderId="24" xfId="21" applyBorder="1" applyProtection="1"/>
    <xf numFmtId="4" fontId="1" fillId="0" borderId="25" xfId="21" applyBorder="1" applyProtection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165" fontId="7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0" fontId="1" fillId="0" borderId="0" xfId="0" applyNumberFormat="1" applyFont="1" applyBorder="1" applyAlignment="1" applyProtection="1"/>
    <xf numFmtId="0" fontId="1" fillId="0" borderId="0" xfId="0" applyFont="1" applyAlignment="1" applyProtection="1"/>
    <xf numFmtId="0" fontId="1" fillId="0" borderId="0" xfId="0" applyFont="1" applyFill="1" applyAlignment="1" applyProtection="1"/>
    <xf numFmtId="14" fontId="1" fillId="0" borderId="0" xfId="0" applyNumberFormat="1" applyFont="1" applyAlignment="1" applyProtection="1">
      <alignment horizontal="left"/>
    </xf>
    <xf numFmtId="165" fontId="1" fillId="0" borderId="0" xfId="0" applyNumberFormat="1" applyFont="1" applyProtection="1"/>
    <xf numFmtId="0" fontId="1" fillId="0" borderId="6" xfId="0" applyFont="1" applyBorder="1" applyProtection="1"/>
    <xf numFmtId="0" fontId="1" fillId="0" borderId="7" xfId="0" applyFont="1" applyBorder="1" applyProtection="1"/>
    <xf numFmtId="165" fontId="1" fillId="0" borderId="7" xfId="0" applyNumberFormat="1" applyFont="1" applyBorder="1" applyProtection="1"/>
    <xf numFmtId="2" fontId="1" fillId="0" borderId="7" xfId="0" applyNumberFormat="1" applyFont="1" applyBorder="1" applyProtection="1"/>
    <xf numFmtId="0" fontId="1" fillId="0" borderId="1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Continuous"/>
    </xf>
    <xf numFmtId="0" fontId="1" fillId="0" borderId="12" xfId="0" applyFont="1" applyBorder="1" applyAlignment="1" applyProtection="1">
      <alignment horizontal="centerContinuous"/>
    </xf>
    <xf numFmtId="0" fontId="1" fillId="0" borderId="13" xfId="0" applyFont="1" applyBorder="1" applyProtection="1"/>
    <xf numFmtId="0" fontId="1" fillId="0" borderId="11" xfId="0" applyFont="1" applyBorder="1" applyAlignment="1" applyProtection="1">
      <alignment horizontal="center"/>
    </xf>
    <xf numFmtId="0" fontId="0" fillId="0" borderId="2" xfId="0" applyBorder="1" applyProtection="1"/>
    <xf numFmtId="165" fontId="1" fillId="0" borderId="11" xfId="0" applyNumberFormat="1" applyFont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49" fontId="3" fillId="0" borderId="0" xfId="12" applyProtection="1"/>
    <xf numFmtId="49" fontId="1" fillId="0" borderId="0" xfId="16" applyProtection="1">
      <alignment horizontal="center"/>
    </xf>
    <xf numFmtId="49" fontId="1" fillId="0" borderId="0" xfId="5" applyBorder="1" applyProtection="1">
      <alignment horizontal="left"/>
    </xf>
    <xf numFmtId="49" fontId="1" fillId="0" borderId="0" xfId="10" applyBorder="1" applyProtection="1">
      <alignment horizontal="left"/>
    </xf>
    <xf numFmtId="164" fontId="1" fillId="0" borderId="0" xfId="11" applyProtection="1"/>
    <xf numFmtId="164" fontId="1" fillId="0" borderId="0" xfId="8" applyProtection="1"/>
    <xf numFmtId="164" fontId="1" fillId="2" borderId="0" xfId="9" applyProtection="1"/>
    <xf numFmtId="4" fontId="1" fillId="2" borderId="0" xfId="2" applyProtection="1"/>
    <xf numFmtId="0" fontId="5" fillId="0" borderId="0" xfId="14" applyProtection="1">
      <alignment horizontal="left"/>
    </xf>
    <xf numFmtId="164" fontId="5" fillId="2" borderId="0" xfId="23" applyProtection="1"/>
    <xf numFmtId="4" fontId="5" fillId="2" borderId="0" xfId="24" applyProtection="1"/>
    <xf numFmtId="49" fontId="1" fillId="0" borderId="0" xfId="16" quotePrefix="1" applyProtection="1">
      <alignment horizontal="center"/>
    </xf>
    <xf numFmtId="49" fontId="4" fillId="0" borderId="0" xfId="6" applyProtection="1"/>
    <xf numFmtId="10" fontId="1" fillId="0" borderId="0" xfId="18" applyProtection="1"/>
    <xf numFmtId="0" fontId="10" fillId="2" borderId="0" xfId="26" applyProtection="1">
      <alignment horizontal="right"/>
    </xf>
    <xf numFmtId="164" fontId="0" fillId="0" borderId="0" xfId="0" applyNumberFormat="1" applyProtection="1"/>
    <xf numFmtId="0" fontId="5" fillId="0" borderId="0" xfId="28" applyProtection="1">
      <alignment horizontal="center"/>
    </xf>
    <xf numFmtId="0" fontId="5" fillId="0" borderId="0" xfId="27" applyProtection="1"/>
    <xf numFmtId="0" fontId="1" fillId="0" borderId="0" xfId="29" applyProtection="1"/>
    <xf numFmtId="0" fontId="0" fillId="0" borderId="0" xfId="0" applyProtection="1">
      <protection locked="0"/>
    </xf>
    <xf numFmtId="4" fontId="1" fillId="0" borderId="0" xfId="1" applyProtection="1">
      <protection locked="0"/>
    </xf>
    <xf numFmtId="0" fontId="11" fillId="0" borderId="26" xfId="15" applyBorder="1" applyProtection="1">
      <alignment horizontal="left" vertical="center"/>
    </xf>
    <xf numFmtId="3" fontId="5" fillId="0" borderId="26" xfId="7" applyBorder="1" applyProtection="1">
      <alignment vertical="center"/>
    </xf>
    <xf numFmtId="3" fontId="5" fillId="0" borderId="35" xfId="7" applyBorder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/>
    <xf numFmtId="0" fontId="11" fillId="0" borderId="37" xfId="15" applyBorder="1" applyProtection="1">
      <alignment horizontal="left" vertical="center"/>
      <protection locked="0"/>
    </xf>
    <xf numFmtId="0" fontId="11" fillId="0" borderId="38" xfId="15" applyBorder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top"/>
      <protection locked="0"/>
    </xf>
    <xf numFmtId="0" fontId="11" fillId="0" borderId="43" xfId="15" applyBorder="1" applyAlignment="1" applyProtection="1">
      <alignment horizontal="center" vertical="center"/>
    </xf>
    <xf numFmtId="0" fontId="11" fillId="0" borderId="28" xfId="15" applyBorder="1" applyAlignment="1" applyProtection="1">
      <alignment horizontal="center" vertical="center"/>
    </xf>
    <xf numFmtId="0" fontId="5" fillId="0" borderId="43" xfId="25" applyNumberFormat="1" applyBorder="1" applyProtection="1">
      <alignment horizontal="left" vertical="center"/>
    </xf>
    <xf numFmtId="0" fontId="5" fillId="0" borderId="28" xfId="25" applyNumberFormat="1" applyBorder="1" applyProtection="1">
      <alignment horizontal="left" vertical="center"/>
    </xf>
    <xf numFmtId="0" fontId="5" fillId="0" borderId="43" xfId="25" applyNumberFormat="1" applyBorder="1" applyProtection="1">
      <alignment horizontal="left" vertical="center"/>
      <protection locked="0"/>
    </xf>
    <xf numFmtId="0" fontId="5" fillId="0" borderId="28" xfId="25" applyNumberFormat="1" applyBorder="1" applyProtection="1">
      <alignment horizontal="left" vertical="center"/>
      <protection locked="0"/>
    </xf>
    <xf numFmtId="0" fontId="12" fillId="0" borderId="43" xfId="25" applyNumberFormat="1" applyFont="1" applyBorder="1" applyProtection="1">
      <alignment horizontal="left" vertical="center"/>
    </xf>
    <xf numFmtId="0" fontId="12" fillId="0" borderId="41" xfId="25" applyNumberFormat="1" applyFont="1" applyBorder="1" applyProtection="1">
      <alignment horizontal="left" vertical="center"/>
    </xf>
    <xf numFmtId="0" fontId="12" fillId="0" borderId="43" xfId="25" applyNumberFormat="1" applyFont="1" applyBorder="1" applyProtection="1">
      <alignment horizontal="left" vertical="center"/>
      <protection locked="0"/>
    </xf>
    <xf numFmtId="0" fontId="12" fillId="0" borderId="41" xfId="25" applyNumberFormat="1" applyFont="1" applyBorder="1" applyProtection="1">
      <alignment horizontal="left" vertical="center"/>
      <protection locked="0"/>
    </xf>
    <xf numFmtId="0" fontId="5" fillId="0" borderId="44" xfId="25" applyNumberFormat="1" applyBorder="1" applyProtection="1">
      <alignment horizontal="left" vertical="center"/>
    </xf>
    <xf numFmtId="0" fontId="14" fillId="2" borderId="50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51" xfId="0" applyFont="1" applyFill="1" applyBorder="1" applyAlignment="1" applyProtection="1">
      <alignment horizontal="center"/>
    </xf>
    <xf numFmtId="0" fontId="14" fillId="2" borderId="52" xfId="0" applyFont="1" applyFill="1" applyBorder="1" applyAlignment="1" applyProtection="1">
      <alignment horizontal="center"/>
    </xf>
    <xf numFmtId="0" fontId="12" fillId="0" borderId="26" xfId="0" applyFont="1" applyBorder="1" applyAlignment="1" applyProtection="1">
      <alignment horizontal="right"/>
    </xf>
    <xf numFmtId="0" fontId="12" fillId="0" borderId="43" xfId="0" applyFont="1" applyBorder="1" applyAlignment="1" applyProtection="1">
      <alignment horizontal="right"/>
    </xf>
    <xf numFmtId="0" fontId="5" fillId="0" borderId="40" xfId="25" applyNumberFormat="1" applyBorder="1" applyProtection="1">
      <alignment horizontal="left" vertical="center"/>
    </xf>
    <xf numFmtId="0" fontId="5" fillId="0" borderId="45" xfId="25" applyNumberFormat="1" applyBorder="1" applyProtection="1">
      <alignment horizontal="left" vertical="center"/>
    </xf>
    <xf numFmtId="0" fontId="5" fillId="0" borderId="18" xfId="25" applyNumberFormat="1" applyBorder="1" applyProtection="1">
      <alignment horizontal="left" vertical="center"/>
    </xf>
    <xf numFmtId="0" fontId="11" fillId="0" borderId="26" xfId="15" applyFont="1" applyBorder="1" applyProtection="1">
      <alignment horizontal="left" vertical="center"/>
    </xf>
    <xf numFmtId="0" fontId="11" fillId="0" borderId="26" xfId="15" applyBorder="1" applyProtection="1">
      <alignment horizontal="left" vertical="center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right"/>
    </xf>
    <xf numFmtId="0" fontId="12" fillId="0" borderId="40" xfId="0" applyFont="1" applyBorder="1" applyAlignment="1" applyProtection="1">
      <alignment horizontal="right"/>
    </xf>
    <xf numFmtId="0" fontId="8" fillId="0" borderId="43" xfId="0" applyFont="1" applyBorder="1" applyProtection="1">
      <protection locked="0"/>
    </xf>
    <xf numFmtId="0" fontId="8" fillId="0" borderId="44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53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11" fillId="0" borderId="54" xfId="0" applyFont="1" applyBorder="1" applyAlignment="1" applyProtection="1">
      <protection locked="0"/>
    </xf>
    <xf numFmtId="0" fontId="11" fillId="0" borderId="30" xfId="0" applyFont="1" applyBorder="1" applyAlignment="1" applyProtection="1">
      <protection locked="0"/>
    </xf>
    <xf numFmtId="0" fontId="11" fillId="0" borderId="48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8" fillId="0" borderId="55" xfId="0" applyFont="1" applyBorder="1" applyProtection="1">
      <protection locked="0"/>
    </xf>
    <xf numFmtId="0" fontId="0" fillId="0" borderId="56" xfId="0" applyBorder="1" applyAlignment="1" applyProtection="1"/>
    <xf numFmtId="0" fontId="0" fillId="0" borderId="0" xfId="0" applyBorder="1" applyAlignment="1" applyProtection="1"/>
    <xf numFmtId="0" fontId="0" fillId="0" borderId="57" xfId="0" applyBorder="1"/>
    <xf numFmtId="0" fontId="0" fillId="0" borderId="10" xfId="0" applyBorder="1"/>
    <xf numFmtId="0" fontId="0" fillId="0" borderId="12" xfId="0" applyBorder="1"/>
    <xf numFmtId="0" fontId="11" fillId="0" borderId="26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35" xfId="0" applyFont="1" applyBorder="1" applyProtection="1">
      <protection locked="0"/>
    </xf>
    <xf numFmtId="0" fontId="5" fillId="0" borderId="56" xfId="25" applyNumberFormat="1" applyBorder="1" applyProtection="1">
      <alignment horizontal="left" vertical="center"/>
      <protection locked="0"/>
    </xf>
    <xf numFmtId="0" fontId="5" fillId="0" borderId="0" xfId="25" applyNumberFormat="1" applyBorder="1" applyProtection="1">
      <alignment horizontal="left" vertical="center"/>
      <protection locked="0"/>
    </xf>
    <xf numFmtId="0" fontId="5" fillId="0" borderId="5" xfId="25" applyNumberFormat="1" applyBorder="1" applyProtection="1">
      <alignment horizontal="left" vertical="center"/>
      <protection locked="0"/>
    </xf>
    <xf numFmtId="0" fontId="11" fillId="0" borderId="56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8" fillId="0" borderId="40" xfId="0" applyFont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8" fillId="0" borderId="54" xfId="15" applyFont="1" applyBorder="1" applyAlignment="1" applyProtection="1">
      <alignment horizontal="center" vertical="center"/>
    </xf>
    <xf numFmtId="0" fontId="8" fillId="0" borderId="30" xfId="15" applyFont="1" applyBorder="1" applyAlignment="1" applyProtection="1">
      <alignment horizontal="center" vertical="center"/>
    </xf>
    <xf numFmtId="0" fontId="8" fillId="0" borderId="58" xfId="15" applyFont="1" applyBorder="1" applyAlignment="1" applyProtection="1">
      <alignment horizontal="center" vertical="center"/>
    </xf>
    <xf numFmtId="0" fontId="8" fillId="0" borderId="11" xfId="15" applyFont="1" applyBorder="1" applyAlignment="1" applyProtection="1">
      <alignment horizontal="center" vertical="center"/>
    </xf>
    <xf numFmtId="3" fontId="5" fillId="0" borderId="26" xfId="7" applyBorder="1" applyProtection="1">
      <alignment vertical="center"/>
    </xf>
    <xf numFmtId="0" fontId="5" fillId="0" borderId="26" xfId="25" applyNumberFormat="1" applyBorder="1" applyProtection="1">
      <alignment horizontal="left" vertical="center"/>
    </xf>
    <xf numFmtId="0" fontId="8" fillId="0" borderId="51" xfId="15" applyFont="1" applyBorder="1" applyAlignment="1" applyProtection="1">
      <alignment horizontal="center" vertical="center"/>
    </xf>
    <xf numFmtId="0" fontId="8" fillId="0" borderId="7" xfId="15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17" xfId="25" applyNumberFormat="1" applyBorder="1" applyProtection="1">
      <alignment horizontal="left" vertical="center"/>
    </xf>
    <xf numFmtId="3" fontId="5" fillId="0" borderId="35" xfId="7" applyBorder="1" applyProtection="1">
      <alignment vertical="center"/>
    </xf>
    <xf numFmtId="0" fontId="11" fillId="0" borderId="35" xfId="15" applyFont="1" applyBorder="1" applyProtection="1">
      <alignment horizontal="left" vertical="center"/>
    </xf>
    <xf numFmtId="0" fontId="5" fillId="0" borderId="46" xfId="25" applyNumberFormat="1" applyBorder="1" applyProtection="1">
      <alignment horizontal="left" vertical="center"/>
    </xf>
    <xf numFmtId="0" fontId="5" fillId="0" borderId="8" xfId="25" applyNumberFormat="1" applyBorder="1" applyProtection="1">
      <alignment horizontal="left" vertical="center"/>
    </xf>
    <xf numFmtId="0" fontId="5" fillId="0" borderId="47" xfId="25" applyNumberFormat="1" applyBorder="1" applyProtection="1">
      <alignment horizontal="left" vertical="center"/>
    </xf>
    <xf numFmtId="0" fontId="12" fillId="0" borderId="44" xfId="0" applyFont="1" applyBorder="1" applyAlignment="1" applyProtection="1">
      <alignment horizontal="right"/>
    </xf>
    <xf numFmtId="0" fontId="12" fillId="0" borderId="41" xfId="0" applyFont="1" applyBorder="1" applyAlignment="1" applyProtection="1">
      <alignment horizontal="right"/>
    </xf>
    <xf numFmtId="0" fontId="11" fillId="0" borderId="43" xfId="15" applyBorder="1" applyProtection="1">
      <alignment horizontal="left" vertical="center"/>
    </xf>
    <xf numFmtId="0" fontId="11" fillId="0" borderId="44" xfId="15" applyBorder="1" applyProtection="1">
      <alignment horizontal="left" vertical="center"/>
    </xf>
    <xf numFmtId="0" fontId="11" fillId="0" borderId="28" xfId="15" applyBorder="1" applyProtection="1">
      <alignment horizontal="left" vertical="center"/>
    </xf>
    <xf numFmtId="0" fontId="5" fillId="0" borderId="58" xfId="25" applyNumberFormat="1" applyFont="1" applyBorder="1" applyProtection="1">
      <alignment horizontal="left" vertical="center"/>
    </xf>
    <xf numFmtId="0" fontId="5" fillId="0" borderId="10" xfId="25" applyNumberFormat="1" applyBorder="1" applyProtection="1">
      <alignment horizontal="left" vertical="center"/>
    </xf>
    <xf numFmtId="0" fontId="5" fillId="0" borderId="12" xfId="25" applyNumberFormat="1" applyBorder="1" applyProtection="1">
      <alignment horizontal="left" vertical="center"/>
    </xf>
    <xf numFmtId="0" fontId="5" fillId="0" borderId="43" xfId="25" applyNumberFormat="1" applyFont="1" applyBorder="1" applyProtection="1">
      <alignment horizontal="left" vertical="center"/>
    </xf>
    <xf numFmtId="0" fontId="5" fillId="0" borderId="41" xfId="25" applyNumberFormat="1" applyBorder="1" applyProtection="1">
      <alignment horizontal="left" vertical="center"/>
    </xf>
    <xf numFmtId="0" fontId="13" fillId="2" borderId="63" xfId="0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horizontal="center" vertical="center"/>
    </xf>
    <xf numFmtId="0" fontId="0" fillId="0" borderId="64" xfId="0" applyBorder="1" applyAlignment="1" applyProtection="1">
      <alignment vertical="center"/>
    </xf>
    <xf numFmtId="0" fontId="0" fillId="0" borderId="65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4" fillId="2" borderId="63" xfId="0" applyFont="1" applyFill="1" applyBorder="1" applyAlignment="1" applyProtection="1">
      <alignment horizontal="center" vertical="center"/>
    </xf>
    <xf numFmtId="0" fontId="14" fillId="2" borderId="64" xfId="0" applyFont="1" applyFill="1" applyBorder="1" applyAlignment="1" applyProtection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</xf>
    <xf numFmtId="0" fontId="0" fillId="0" borderId="67" xfId="0" applyBorder="1" applyAlignment="1" applyProtection="1"/>
    <xf numFmtId="0" fontId="0" fillId="0" borderId="44" xfId="0" applyBorder="1" applyAlignment="1" applyProtection="1"/>
    <xf numFmtId="0" fontId="5" fillId="0" borderId="44" xfId="25" applyNumberFormat="1" applyBorder="1" applyProtection="1">
      <alignment horizontal="left" vertical="center"/>
      <protection locked="0"/>
    </xf>
    <xf numFmtId="0" fontId="11" fillId="0" borderId="41" xfId="15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12" fillId="0" borderId="48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" fillId="0" borderId="0" xfId="0" applyNumberFormat="1" applyFont="1" applyAlignment="1" applyProtection="1"/>
    <xf numFmtId="0" fontId="9" fillId="0" borderId="0" xfId="0" applyNumberFormat="1" applyFont="1" applyAlignment="1" applyProtection="1"/>
    <xf numFmtId="2" fontId="7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42" xfId="0" applyFont="1" applyBorder="1" applyAlignment="1" applyProtection="1"/>
  </cellXfs>
  <cellStyles count="31">
    <cellStyle name="CenaJednPolozky" xfId="1"/>
    <cellStyle name="CenaPolozkyCelk" xfId="2"/>
    <cellStyle name="CenaPolozkyHZSCelk" xfId="3"/>
    <cellStyle name="CisloOddilu" xfId="4"/>
    <cellStyle name="CisloPolozky" xfId="5"/>
    <cellStyle name="CisloSpecif" xfId="6"/>
    <cellStyle name="Čísla v krycím listu" xfId="7"/>
    <cellStyle name="HmotnJednPolozky" xfId="8"/>
    <cellStyle name="HmotnPolozkyCelk" xfId="9"/>
    <cellStyle name="MJPolozky" xfId="10"/>
    <cellStyle name="MnozstviPolozky" xfId="11"/>
    <cellStyle name="NazevOddilu" xfId="12"/>
    <cellStyle name="NazevPolozky" xfId="13"/>
    <cellStyle name="NazevSouctuOddilu" xfId="14"/>
    <cellStyle name="normální" xfId="0" builtinId="0"/>
    <cellStyle name="Pevné texty v krycím listu" xfId="15"/>
    <cellStyle name="PoradCisloPolozky" xfId="16"/>
    <cellStyle name="PorizovaniSkutecnosti" xfId="17"/>
    <cellStyle name="ProcentoPrirazPol" xfId="18"/>
    <cellStyle name="RekapCisloOdd" xfId="19"/>
    <cellStyle name="RekapNazOdd" xfId="20"/>
    <cellStyle name="RekapOddiluSoucet" xfId="21"/>
    <cellStyle name="RekapTonaz" xfId="22"/>
    <cellStyle name="SoucetHmotOddilu" xfId="23"/>
    <cellStyle name="SoucetMontaziOddilu" xfId="24"/>
    <cellStyle name="Text v krycím listu" xfId="25"/>
    <cellStyle name="TonazSute" xfId="26"/>
    <cellStyle name="VykazPolozka" xfId="27"/>
    <cellStyle name="VykazPorCisPolozky" xfId="28"/>
    <cellStyle name="VykazVzorec" xfId="29"/>
    <cellStyle name="VypocetSkutecnosti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opLeftCell="A19" workbookViewId="0">
      <selection activeCell="A33" sqref="A33:E38"/>
    </sheetView>
  </sheetViews>
  <sheetFormatPr defaultRowHeight="12.75"/>
  <cols>
    <col min="1" max="1" width="2.5703125" customWidth="1"/>
    <col min="2" max="2" width="10.5703125" customWidth="1"/>
    <col min="3" max="3" width="7.28515625" customWidth="1"/>
    <col min="4" max="4" width="12" customWidth="1"/>
    <col min="5" max="5" width="12.7109375" customWidth="1"/>
    <col min="6" max="6" width="2.5703125" customWidth="1"/>
    <col min="7" max="7" width="11.28515625" customWidth="1"/>
    <col min="8" max="8" width="3" customWidth="1"/>
    <col min="9" max="9" width="13" customWidth="1"/>
    <col min="10" max="10" width="4.42578125" customWidth="1"/>
    <col min="11" max="11" width="12" customWidth="1"/>
  </cols>
  <sheetData>
    <row r="1" spans="1:11" ht="15.95" customHeight="1">
      <c r="A1" s="222" t="s">
        <v>67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.9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5.9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15.95" customHeight="1" thickBo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15.95" customHeight="1">
      <c r="A5" s="7" t="s">
        <v>38</v>
      </c>
      <c r="B5" s="8"/>
      <c r="C5" s="217" t="s">
        <v>613</v>
      </c>
      <c r="D5" s="218"/>
      <c r="E5" s="218"/>
      <c r="F5" s="218"/>
      <c r="G5" s="218"/>
      <c r="H5" s="218"/>
      <c r="I5" s="218"/>
      <c r="J5" s="218"/>
      <c r="K5" s="219"/>
    </row>
    <row r="6" spans="1:11" ht="15.95" customHeight="1">
      <c r="A6" s="9" t="s">
        <v>39</v>
      </c>
      <c r="B6" s="10"/>
      <c r="C6" s="220" t="s">
        <v>609</v>
      </c>
      <c r="D6" s="142"/>
      <c r="E6" s="142"/>
      <c r="F6" s="142"/>
      <c r="G6" s="142"/>
      <c r="H6" s="142"/>
      <c r="I6" s="142"/>
      <c r="J6" s="142"/>
      <c r="K6" s="221"/>
    </row>
    <row r="7" spans="1:11" ht="15.95" customHeight="1">
      <c r="A7" s="235"/>
      <c r="B7" s="236"/>
      <c r="C7" s="236"/>
      <c r="D7" s="236"/>
      <c r="E7" s="236"/>
      <c r="F7" s="236"/>
      <c r="G7" s="236"/>
      <c r="H7" s="132" t="s">
        <v>53</v>
      </c>
      <c r="I7" s="133"/>
      <c r="J7" s="132" t="s">
        <v>54</v>
      </c>
      <c r="K7" s="238"/>
    </row>
    <row r="8" spans="1:11" ht="15.95" customHeight="1">
      <c r="A8" s="9" t="s">
        <v>40</v>
      </c>
      <c r="B8" s="10"/>
      <c r="C8" s="220" t="s">
        <v>610</v>
      </c>
      <c r="D8" s="142"/>
      <c r="E8" s="142"/>
      <c r="F8" s="142"/>
      <c r="G8" s="135"/>
      <c r="H8" s="134"/>
      <c r="I8" s="135"/>
      <c r="J8" s="138"/>
      <c r="K8" s="139"/>
    </row>
    <row r="9" spans="1:11" ht="15.95" customHeight="1">
      <c r="A9" s="9" t="s">
        <v>41</v>
      </c>
      <c r="B9" s="10"/>
      <c r="C9" s="220" t="s">
        <v>611</v>
      </c>
      <c r="D9" s="142"/>
      <c r="E9" s="142"/>
      <c r="F9" s="142"/>
      <c r="G9" s="135"/>
      <c r="H9" s="134"/>
      <c r="I9" s="135"/>
      <c r="J9" s="138"/>
      <c r="K9" s="139"/>
    </row>
    <row r="10" spans="1:11" ht="15.95" customHeight="1">
      <c r="A10" s="9" t="s">
        <v>42</v>
      </c>
      <c r="B10" s="10"/>
      <c r="C10" s="136"/>
      <c r="D10" s="237"/>
      <c r="E10" s="237"/>
      <c r="F10" s="237"/>
      <c r="G10" s="137"/>
      <c r="H10" s="136"/>
      <c r="I10" s="137"/>
      <c r="J10" s="140"/>
      <c r="K10" s="141"/>
    </row>
    <row r="11" spans="1:11" ht="15.95" customHeight="1">
      <c r="A11" s="9" t="s">
        <v>43</v>
      </c>
      <c r="B11" s="10"/>
      <c r="C11" s="136"/>
      <c r="D11" s="237"/>
      <c r="E11" s="237"/>
      <c r="F11" s="237"/>
      <c r="G11" s="137"/>
      <c r="H11" s="136"/>
      <c r="I11" s="137"/>
      <c r="J11" s="140"/>
      <c r="K11" s="141"/>
    </row>
    <row r="12" spans="1:11" ht="15.95" customHeight="1">
      <c r="A12" s="9" t="s">
        <v>44</v>
      </c>
      <c r="B12" s="10"/>
      <c r="C12" s="136"/>
      <c r="D12" s="237"/>
      <c r="E12" s="237"/>
      <c r="F12" s="237"/>
      <c r="G12" s="137"/>
      <c r="H12" s="136"/>
      <c r="I12" s="137"/>
      <c r="J12" s="140"/>
      <c r="K12" s="141"/>
    </row>
    <row r="13" spans="1:11" ht="15.95" customHeight="1">
      <c r="A13" s="9" t="s">
        <v>45</v>
      </c>
      <c r="B13" s="10"/>
      <c r="C13" s="134"/>
      <c r="D13" s="142"/>
      <c r="E13" s="142"/>
      <c r="F13" s="142"/>
      <c r="G13" s="135"/>
      <c r="H13" s="134"/>
      <c r="I13" s="135"/>
      <c r="J13" s="138"/>
      <c r="K13" s="139"/>
    </row>
    <row r="14" spans="1:11" ht="15.95" customHeight="1">
      <c r="A14" s="9" t="s">
        <v>46</v>
      </c>
      <c r="B14" s="10"/>
      <c r="C14" s="134"/>
      <c r="D14" s="142"/>
      <c r="E14" s="142"/>
      <c r="F14" s="142"/>
      <c r="G14" s="135"/>
      <c r="H14" s="134"/>
      <c r="I14" s="135"/>
      <c r="J14" s="138"/>
      <c r="K14" s="139"/>
    </row>
    <row r="15" spans="1:11" ht="15.95" customHeight="1">
      <c r="A15" s="9" t="s">
        <v>47</v>
      </c>
      <c r="B15" s="10"/>
      <c r="C15" s="134"/>
      <c r="D15" s="135"/>
      <c r="E15" s="123" t="s">
        <v>52</v>
      </c>
      <c r="F15" s="197"/>
      <c r="G15" s="197"/>
      <c r="H15" s="153" t="s">
        <v>82</v>
      </c>
      <c r="I15" s="153"/>
      <c r="J15" s="197"/>
      <c r="K15" s="207"/>
    </row>
    <row r="16" spans="1:11" ht="15.95" customHeight="1">
      <c r="A16" s="9" t="s">
        <v>48</v>
      </c>
      <c r="B16" s="10"/>
      <c r="C16" s="134"/>
      <c r="D16" s="135"/>
      <c r="E16" s="123" t="s">
        <v>51</v>
      </c>
      <c r="F16" s="198"/>
      <c r="G16" s="198"/>
      <c r="H16" s="152" t="s">
        <v>81</v>
      </c>
      <c r="I16" s="152"/>
      <c r="J16" s="152"/>
      <c r="K16" s="208"/>
    </row>
    <row r="17" spans="1:11" ht="15.95" customHeight="1" thickBot="1">
      <c r="A17" s="11" t="s">
        <v>49</v>
      </c>
      <c r="B17" s="12"/>
      <c r="C17" s="149"/>
      <c r="D17" s="206"/>
      <c r="E17" s="13" t="s">
        <v>50</v>
      </c>
      <c r="F17" s="149"/>
      <c r="G17" s="206"/>
      <c r="H17" s="149"/>
      <c r="I17" s="150"/>
      <c r="J17" s="150"/>
      <c r="K17" s="151"/>
    </row>
    <row r="18" spans="1:11" ht="21" customHeight="1" thickBot="1">
      <c r="A18" s="232" t="s">
        <v>55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</row>
    <row r="19" spans="1:11" ht="21.75" customHeight="1" thickBot="1">
      <c r="A19" s="201" t="s">
        <v>56</v>
      </c>
      <c r="B19" s="202"/>
      <c r="C19" s="202"/>
      <c r="D19" s="202"/>
      <c r="E19" s="203"/>
      <c r="F19" s="14"/>
      <c r="G19" s="204" t="s">
        <v>57</v>
      </c>
      <c r="H19" s="202"/>
      <c r="I19" s="202"/>
      <c r="J19" s="202"/>
      <c r="K19" s="205"/>
    </row>
    <row r="20" spans="1:11" ht="15.95" customHeight="1">
      <c r="A20" s="15">
        <v>1</v>
      </c>
      <c r="B20" s="199" t="s">
        <v>58</v>
      </c>
      <c r="C20" s="200"/>
      <c r="D20" s="16" t="s">
        <v>34</v>
      </c>
      <c r="E20" s="17">
        <f>'Rekapitulace rozpočtu'!C12</f>
        <v>0</v>
      </c>
      <c r="F20" s="18">
        <v>13</v>
      </c>
      <c r="G20" s="209"/>
      <c r="H20" s="210"/>
      <c r="I20" s="210"/>
      <c r="J20" s="211"/>
      <c r="K20" s="19"/>
    </row>
    <row r="21" spans="1:11" ht="15.95" customHeight="1">
      <c r="A21" s="20">
        <v>2</v>
      </c>
      <c r="B21" s="195"/>
      <c r="C21" s="196"/>
      <c r="D21" s="123" t="s">
        <v>35</v>
      </c>
      <c r="E21" s="124">
        <f>SUM('Rekapitulace rozpočtu'!D12:D13)</f>
        <v>0</v>
      </c>
      <c r="F21" s="21">
        <v>14</v>
      </c>
      <c r="G21" s="134"/>
      <c r="H21" s="142"/>
      <c r="I21" s="142"/>
      <c r="J21" s="135"/>
      <c r="K21" s="125"/>
    </row>
    <row r="22" spans="1:11" ht="15.95" customHeight="1">
      <c r="A22" s="20">
        <v>3</v>
      </c>
      <c r="B22" s="193" t="s">
        <v>59</v>
      </c>
      <c r="C22" s="194"/>
      <c r="D22" s="123" t="s">
        <v>60</v>
      </c>
      <c r="E22" s="124">
        <f>SUM('Rekapitulace rozpočtu'!E11,'Rekapitulace rozpočtu'!E14:E19,'Rekapitulace rozpočtu'!E31:E36)</f>
        <v>0</v>
      </c>
      <c r="F22" s="21">
        <v>15</v>
      </c>
      <c r="G22" s="134"/>
      <c r="H22" s="142"/>
      <c r="I22" s="142"/>
      <c r="J22" s="135"/>
      <c r="K22" s="125"/>
    </row>
    <row r="23" spans="1:11" ht="15.95" customHeight="1" thickBot="1">
      <c r="A23" s="20">
        <v>4</v>
      </c>
      <c r="B23" s="195"/>
      <c r="C23" s="196"/>
      <c r="D23" s="123" t="s">
        <v>61</v>
      </c>
      <c r="E23" s="22">
        <f>SUM('Rekapitulace rozpočtu'!E20:E30)</f>
        <v>0</v>
      </c>
      <c r="F23" s="23">
        <v>16</v>
      </c>
      <c r="G23" s="134"/>
      <c r="H23" s="142"/>
      <c r="I23" s="142"/>
      <c r="J23" s="135"/>
      <c r="K23" s="125"/>
    </row>
    <row r="24" spans="1:11" ht="15.95" customHeight="1" thickBot="1">
      <c r="A24" s="20">
        <v>5</v>
      </c>
      <c r="B24" s="148" t="s">
        <v>68</v>
      </c>
      <c r="C24" s="212"/>
      <c r="D24" s="213"/>
      <c r="E24" s="24">
        <f>SUM(E20:E23)</f>
        <v>0</v>
      </c>
      <c r="F24" s="25">
        <v>17</v>
      </c>
      <c r="G24" s="134"/>
      <c r="H24" s="142"/>
      <c r="I24" s="142"/>
      <c r="J24" s="135"/>
      <c r="K24" s="125"/>
    </row>
    <row r="25" spans="1:11" ht="15.95" customHeight="1">
      <c r="A25" s="20">
        <v>6</v>
      </c>
      <c r="B25" s="214" t="s">
        <v>69</v>
      </c>
      <c r="C25" s="215"/>
      <c r="D25" s="216"/>
      <c r="E25" s="17"/>
      <c r="F25" s="23">
        <v>18</v>
      </c>
      <c r="G25" s="134"/>
      <c r="H25" s="142"/>
      <c r="I25" s="142"/>
      <c r="J25" s="135"/>
      <c r="K25" s="125"/>
    </row>
    <row r="26" spans="1:11" ht="15.95" customHeight="1" thickBot="1">
      <c r="A26" s="20">
        <v>7</v>
      </c>
      <c r="B26" s="214" t="s">
        <v>70</v>
      </c>
      <c r="C26" s="215"/>
      <c r="D26" s="216"/>
      <c r="E26" s="22"/>
      <c r="F26" s="23">
        <v>19</v>
      </c>
      <c r="G26" s="134"/>
      <c r="H26" s="142"/>
      <c r="I26" s="142"/>
      <c r="J26" s="135"/>
      <c r="K26" s="125"/>
    </row>
    <row r="27" spans="1:11" ht="15.95" customHeight="1" thickBot="1">
      <c r="A27" s="20">
        <v>8</v>
      </c>
      <c r="B27" s="148" t="s">
        <v>71</v>
      </c>
      <c r="C27" s="212"/>
      <c r="D27" s="213"/>
      <c r="E27" s="24">
        <f>SUM(E24:E26)</f>
        <v>0</v>
      </c>
      <c r="F27" s="25">
        <v>20</v>
      </c>
      <c r="G27" s="134"/>
      <c r="H27" s="142"/>
      <c r="I27" s="142"/>
      <c r="J27" s="135"/>
      <c r="K27" s="125"/>
    </row>
    <row r="28" spans="1:11" ht="15.95" customHeight="1">
      <c r="A28" s="20">
        <v>9</v>
      </c>
      <c r="B28" s="214" t="s">
        <v>72</v>
      </c>
      <c r="C28" s="215"/>
      <c r="D28" s="216"/>
      <c r="E28" s="17"/>
      <c r="F28" s="23">
        <v>21</v>
      </c>
      <c r="G28" s="134"/>
      <c r="H28" s="142"/>
      <c r="I28" s="142"/>
      <c r="J28" s="135"/>
      <c r="K28" s="125"/>
    </row>
    <row r="29" spans="1:11" ht="15.95" customHeight="1">
      <c r="A29" s="20">
        <v>10</v>
      </c>
      <c r="B29" s="214" t="s">
        <v>73</v>
      </c>
      <c r="C29" s="215"/>
      <c r="D29" s="216"/>
      <c r="E29" s="124"/>
      <c r="F29" s="23">
        <v>22</v>
      </c>
      <c r="G29" s="134"/>
      <c r="H29" s="142"/>
      <c r="I29" s="142"/>
      <c r="J29" s="135"/>
      <c r="K29" s="125"/>
    </row>
    <row r="30" spans="1:11" ht="15.95" customHeight="1" thickBot="1">
      <c r="A30" s="20">
        <v>11</v>
      </c>
      <c r="B30" s="214" t="s">
        <v>74</v>
      </c>
      <c r="C30" s="215"/>
      <c r="D30" s="216"/>
      <c r="E30" s="22"/>
      <c r="F30" s="23">
        <v>23</v>
      </c>
      <c r="G30" s="134"/>
      <c r="H30" s="142"/>
      <c r="I30" s="142"/>
      <c r="J30" s="135"/>
      <c r="K30" s="125"/>
    </row>
    <row r="31" spans="1:11" ht="15.95" customHeight="1" thickBot="1">
      <c r="A31" s="26">
        <v>12</v>
      </c>
      <c r="B31" s="148" t="s">
        <v>75</v>
      </c>
      <c r="C31" s="212"/>
      <c r="D31" s="213"/>
      <c r="E31" s="27">
        <f>SUM(E27:E30)</f>
        <v>0</v>
      </c>
      <c r="F31" s="28">
        <v>24</v>
      </c>
      <c r="G31" s="198"/>
      <c r="H31" s="198"/>
      <c r="I31" s="198"/>
      <c r="J31" s="198"/>
      <c r="K31" s="29"/>
    </row>
    <row r="32" spans="1:11" ht="15.95" customHeight="1" thickBot="1">
      <c r="A32" s="30"/>
      <c r="B32" s="239"/>
      <c r="C32" s="240"/>
      <c r="D32" s="241"/>
      <c r="E32" s="31"/>
      <c r="F32" s="32">
        <v>25</v>
      </c>
      <c r="G32" s="242" t="s">
        <v>76</v>
      </c>
      <c r="H32" s="243"/>
      <c r="I32" s="243"/>
      <c r="J32" s="126"/>
      <c r="K32" s="33">
        <f>SUM(K20:K31)</f>
        <v>0</v>
      </c>
    </row>
    <row r="33" spans="1:11" ht="15.95" customHeight="1" thickBot="1">
      <c r="A33" s="170"/>
      <c r="B33" s="171"/>
      <c r="C33" s="171"/>
      <c r="D33" s="171"/>
      <c r="E33" s="171"/>
      <c r="F33" s="143" t="s">
        <v>62</v>
      </c>
      <c r="G33" s="144"/>
      <c r="H33" s="144"/>
      <c r="I33" s="144"/>
      <c r="J33" s="145"/>
      <c r="K33" s="146"/>
    </row>
    <row r="34" spans="1:11" ht="15.95" customHeight="1" thickBot="1">
      <c r="A34" s="170"/>
      <c r="B34" s="171"/>
      <c r="C34" s="171"/>
      <c r="D34" s="171"/>
      <c r="E34" s="171"/>
      <c r="F34" s="34">
        <v>26</v>
      </c>
      <c r="G34" s="147" t="s">
        <v>77</v>
      </c>
      <c r="H34" s="147"/>
      <c r="I34" s="147"/>
      <c r="J34" s="148"/>
      <c r="K34" s="27">
        <f>E31+K32</f>
        <v>0</v>
      </c>
    </row>
    <row r="35" spans="1:11" ht="15.95" customHeight="1">
      <c r="A35" s="170"/>
      <c r="B35" s="171"/>
      <c r="C35" s="171"/>
      <c r="D35" s="171"/>
      <c r="E35" s="171"/>
      <c r="F35" s="34">
        <v>27</v>
      </c>
      <c r="G35" s="152" t="s">
        <v>612</v>
      </c>
      <c r="H35" s="153"/>
      <c r="I35" s="153"/>
      <c r="J35" s="153"/>
      <c r="K35" s="35">
        <f>0.21*K34</f>
        <v>0</v>
      </c>
    </row>
    <row r="36" spans="1:11" ht="15.95" customHeight="1">
      <c r="A36" s="170"/>
      <c r="B36" s="171"/>
      <c r="C36" s="171"/>
      <c r="D36" s="171"/>
      <c r="E36" s="171"/>
      <c r="F36" s="34">
        <v>28</v>
      </c>
      <c r="G36" s="152"/>
      <c r="H36" s="153"/>
      <c r="I36" s="153"/>
      <c r="J36" s="153"/>
      <c r="K36" s="36"/>
    </row>
    <row r="37" spans="1:11" ht="15.95" customHeight="1" thickBot="1">
      <c r="A37" s="170"/>
      <c r="B37" s="171"/>
      <c r="C37" s="171"/>
      <c r="D37" s="171"/>
      <c r="E37" s="171"/>
      <c r="F37" s="34">
        <v>29</v>
      </c>
      <c r="G37" s="152"/>
      <c r="H37" s="153"/>
      <c r="I37" s="153"/>
      <c r="J37" s="153"/>
      <c r="K37" s="36"/>
    </row>
    <row r="38" spans="1:11" ht="15.95" customHeight="1" thickBot="1">
      <c r="A38" s="170"/>
      <c r="B38" s="171"/>
      <c r="C38" s="171"/>
      <c r="D38" s="171"/>
      <c r="E38" s="171"/>
      <c r="F38" s="37">
        <v>30</v>
      </c>
      <c r="G38" s="157" t="s">
        <v>83</v>
      </c>
      <c r="H38" s="157"/>
      <c r="I38" s="157"/>
      <c r="J38" s="158"/>
      <c r="K38" s="27">
        <f>SUM(K34:K37)</f>
        <v>0</v>
      </c>
    </row>
    <row r="39" spans="1:11" ht="15.9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4"/>
    </row>
    <row r="40" spans="1:11" ht="15.95" customHeight="1">
      <c r="A40" s="129" t="s">
        <v>63</v>
      </c>
      <c r="B40" s="130"/>
      <c r="C40" s="131"/>
      <c r="D40" s="165"/>
      <c r="E40" s="166"/>
      <c r="F40" s="159" t="s">
        <v>78</v>
      </c>
      <c r="G40" s="160"/>
      <c r="H40" s="161"/>
      <c r="I40" s="175"/>
      <c r="J40" s="176"/>
      <c r="K40" s="177"/>
    </row>
    <row r="41" spans="1:11" ht="15.95" customHeight="1">
      <c r="A41" s="178"/>
      <c r="B41" s="179"/>
      <c r="C41" s="180"/>
      <c r="D41" s="167"/>
      <c r="E41" s="168"/>
      <c r="F41" s="159" t="s">
        <v>79</v>
      </c>
      <c r="G41" s="160"/>
      <c r="H41" s="161"/>
      <c r="I41" s="175"/>
      <c r="J41" s="176"/>
      <c r="K41" s="177"/>
    </row>
    <row r="42" spans="1:11" ht="15.95" customHeight="1">
      <c r="A42" s="181"/>
      <c r="B42" s="182"/>
      <c r="C42" s="183"/>
      <c r="D42" s="167"/>
      <c r="E42" s="168"/>
      <c r="F42" s="159" t="s">
        <v>80</v>
      </c>
      <c r="G42" s="160"/>
      <c r="H42" s="161"/>
      <c r="I42" s="154"/>
      <c r="J42" s="155"/>
      <c r="K42" s="156"/>
    </row>
    <row r="43" spans="1:11" ht="15.95" customHeight="1">
      <c r="A43" s="184"/>
      <c r="B43" s="185"/>
      <c r="C43" s="186"/>
      <c r="D43" s="167"/>
      <c r="E43" s="168"/>
      <c r="F43" s="159"/>
      <c r="G43" s="160"/>
      <c r="H43" s="161"/>
      <c r="I43" s="175"/>
      <c r="J43" s="176"/>
      <c r="K43" s="177"/>
    </row>
    <row r="44" spans="1:11" ht="15.95" customHeight="1" thickBot="1">
      <c r="A44" s="162" t="s">
        <v>64</v>
      </c>
      <c r="B44" s="163"/>
      <c r="C44" s="164"/>
      <c r="D44" s="169" t="s">
        <v>65</v>
      </c>
      <c r="E44" s="164"/>
      <c r="F44" s="187" t="s">
        <v>66</v>
      </c>
      <c r="G44" s="188"/>
      <c r="H44" s="189"/>
      <c r="I44" s="190"/>
      <c r="J44" s="191"/>
      <c r="K44" s="192"/>
    </row>
  </sheetData>
  <sheetProtection password="E0CD" sheet="1" objects="1" scenarios="1"/>
  <mergeCells count="88">
    <mergeCell ref="B29:D29"/>
    <mergeCell ref="B30:D30"/>
    <mergeCell ref="B32:D32"/>
    <mergeCell ref="G30:J30"/>
    <mergeCell ref="G31:J31"/>
    <mergeCell ref="B31:D31"/>
    <mergeCell ref="G32:I32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C13:G13"/>
    <mergeCell ref="C10:G10"/>
    <mergeCell ref="C11:G11"/>
    <mergeCell ref="C12:G12"/>
    <mergeCell ref="J7:K7"/>
    <mergeCell ref="J8:K8"/>
    <mergeCell ref="B24:D24"/>
    <mergeCell ref="B28:D28"/>
    <mergeCell ref="B25:D25"/>
    <mergeCell ref="B26:D26"/>
    <mergeCell ref="B27:D27"/>
    <mergeCell ref="B22:C23"/>
    <mergeCell ref="F15:G15"/>
    <mergeCell ref="F16:G16"/>
    <mergeCell ref="B20:C21"/>
    <mergeCell ref="A19:E19"/>
    <mergeCell ref="G19:K19"/>
    <mergeCell ref="C17:D17"/>
    <mergeCell ref="H16:I16"/>
    <mergeCell ref="J15:K15"/>
    <mergeCell ref="J16:K16"/>
    <mergeCell ref="H15:I15"/>
    <mergeCell ref="C15:D15"/>
    <mergeCell ref="G20:J20"/>
    <mergeCell ref="G21:J21"/>
    <mergeCell ref="G22:J22"/>
    <mergeCell ref="G23:J23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I44:K44"/>
    <mergeCell ref="I43:K43"/>
    <mergeCell ref="I41:K41"/>
    <mergeCell ref="G36:J36"/>
    <mergeCell ref="F43:H43"/>
    <mergeCell ref="F42:H42"/>
    <mergeCell ref="G37:J37"/>
    <mergeCell ref="I42:K42"/>
    <mergeCell ref="G38:J38"/>
    <mergeCell ref="F40:H40"/>
    <mergeCell ref="F41:H41"/>
    <mergeCell ref="F33:K33"/>
    <mergeCell ref="G34:J34"/>
    <mergeCell ref="G29:J29"/>
    <mergeCell ref="G28:J28"/>
    <mergeCell ref="H17:K17"/>
    <mergeCell ref="G25:J25"/>
    <mergeCell ref="G24:J24"/>
    <mergeCell ref="G26:J26"/>
    <mergeCell ref="J9:K9"/>
    <mergeCell ref="J10:K10"/>
    <mergeCell ref="G27:J27"/>
    <mergeCell ref="J11:K11"/>
    <mergeCell ref="H11:I11"/>
    <mergeCell ref="J12:K12"/>
    <mergeCell ref="J13:K13"/>
    <mergeCell ref="J14:K14"/>
    <mergeCell ref="H13:I13"/>
    <mergeCell ref="H14:I14"/>
    <mergeCell ref="H7:I7"/>
    <mergeCell ref="H8:I8"/>
    <mergeCell ref="H9:I9"/>
    <mergeCell ref="H10:I10"/>
    <mergeCell ref="H12:I12"/>
  </mergeCells>
  <phoneticPr fontId="0" type="noConversion"/>
  <printOptions horizontalCentered="1" verticalCentered="1"/>
  <pageMargins left="0.59055118110236227" right="0.4724409448818898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45"/>
  <sheetViews>
    <sheetView topLeftCell="A6" workbookViewId="0">
      <selection activeCell="D31" sqref="D31"/>
    </sheetView>
  </sheetViews>
  <sheetFormatPr defaultRowHeight="12.75"/>
  <cols>
    <col min="1" max="1" width="12.42578125" style="38" customWidth="1"/>
    <col min="2" max="2" width="49.85546875" style="38" customWidth="1"/>
    <col min="3" max="3" width="13.28515625" style="38" customWidth="1"/>
    <col min="4" max="4" width="15.42578125" style="38" customWidth="1"/>
    <col min="5" max="5" width="14.7109375" style="38" customWidth="1"/>
    <col min="6" max="6" width="14.42578125" style="38" customWidth="1"/>
    <col min="7" max="16384" width="9.140625" style="38"/>
  </cols>
  <sheetData>
    <row r="1" spans="1:6">
      <c r="B1" s="39" t="s">
        <v>36</v>
      </c>
      <c r="F1" s="40"/>
    </row>
    <row r="2" spans="1:6">
      <c r="A2" s="41"/>
      <c r="B2" s="41"/>
      <c r="C2" s="41"/>
      <c r="D2" s="41"/>
      <c r="E2" s="41"/>
      <c r="F2" s="40"/>
    </row>
    <row r="3" spans="1:6">
      <c r="A3" s="41" t="s">
        <v>17</v>
      </c>
      <c r="B3" s="244" t="str">
        <f>Rozpočet!C2</f>
        <v>Budova AOPK cp 8, Lounovice pod Blanikem</v>
      </c>
      <c r="C3" s="244"/>
      <c r="D3" s="244"/>
      <c r="E3" s="244"/>
      <c r="F3" s="40"/>
    </row>
    <row r="4" spans="1:6">
      <c r="A4" s="41" t="s">
        <v>19</v>
      </c>
      <c r="B4" s="42" t="str">
        <f>Rozpočet!H2</f>
        <v>DOBES</v>
      </c>
      <c r="C4" s="40"/>
      <c r="D4" s="43" t="s">
        <v>23</v>
      </c>
      <c r="E4" s="1">
        <f>Rozpočet!C4</f>
        <v>42959</v>
      </c>
      <c r="F4" s="40"/>
    </row>
    <row r="5" spans="1:6">
      <c r="A5" s="41" t="s">
        <v>22</v>
      </c>
      <c r="B5" s="244" t="str">
        <f>Rozpočet!C3</f>
        <v>Snizeni energeticke narocnosti</v>
      </c>
      <c r="C5" s="245"/>
      <c r="D5" s="245"/>
      <c r="E5" s="245"/>
      <c r="F5" s="40"/>
    </row>
    <row r="6" spans="1:6">
      <c r="A6" s="41" t="s">
        <v>21</v>
      </c>
      <c r="B6" s="244" t="str">
        <f>Rozpočet!H3</f>
        <v>006</v>
      </c>
      <c r="C6" s="245"/>
      <c r="D6" s="245"/>
      <c r="E6" s="245"/>
      <c r="F6" s="40"/>
    </row>
    <row r="7" spans="1:6" ht="13.5" thickBot="1">
      <c r="A7" s="41"/>
      <c r="B7" s="41"/>
      <c r="C7" s="41"/>
      <c r="D7" s="41"/>
      <c r="E7" s="41"/>
      <c r="F7" s="40"/>
    </row>
    <row r="8" spans="1:6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>
      <c r="A10" s="53"/>
      <c r="B10" s="54"/>
      <c r="C10" s="55"/>
      <c r="D10" s="55"/>
      <c r="E10" s="56"/>
      <c r="F10" s="57"/>
    </row>
    <row r="11" spans="1:6">
      <c r="A11" s="58" t="str">
        <f>Rozpočet!B9</f>
        <v>13</v>
      </c>
      <c r="B11" s="59" t="str">
        <f>Rozpočet!C9</f>
        <v>Hloubene vykopavky</v>
      </c>
      <c r="C11" s="60">
        <f>Rozpočet!I13</f>
        <v>0</v>
      </c>
      <c r="D11" s="60">
        <f>Rozpočet!K13</f>
        <v>0</v>
      </c>
      <c r="E11" s="56">
        <f t="shared" ref="E11:E36" si="0">C11+D11</f>
        <v>0</v>
      </c>
      <c r="F11" s="57">
        <f>Rozpočet!G13</f>
        <v>0</v>
      </c>
    </row>
    <row r="12" spans="1:6">
      <c r="A12" s="58" t="str">
        <f>Rozpočet!B15</f>
        <v>155</v>
      </c>
      <c r="B12" s="59" t="str">
        <f>Rozpočet!C15</f>
        <v>Elektroinstalace</v>
      </c>
      <c r="C12" s="60">
        <f>Rozpočet!I23</f>
        <v>0</v>
      </c>
      <c r="D12" s="60">
        <f>Rozpočet!K23</f>
        <v>0</v>
      </c>
      <c r="E12" s="56">
        <f t="shared" si="0"/>
        <v>0</v>
      </c>
      <c r="F12" s="57">
        <f>Rozpočet!G23</f>
        <v>0</v>
      </c>
    </row>
    <row r="13" spans="1:6">
      <c r="A13" s="58" t="str">
        <f>Rozpočet!B25</f>
        <v>158</v>
      </c>
      <c r="B13" s="59" t="str">
        <f>Rozpočet!C25</f>
        <v>Vzduchotechnika</v>
      </c>
      <c r="C13" s="60">
        <f>Rozpočet!I28</f>
        <v>0</v>
      </c>
      <c r="D13" s="60">
        <f>Rozpočet!K28</f>
        <v>0</v>
      </c>
      <c r="E13" s="56">
        <f t="shared" si="0"/>
        <v>0</v>
      </c>
      <c r="F13" s="57">
        <f>Rozpočet!G28</f>
        <v>0</v>
      </c>
    </row>
    <row r="14" spans="1:6">
      <c r="A14" s="58" t="str">
        <f>Rozpočet!B30</f>
        <v>31</v>
      </c>
      <c r="B14" s="59" t="str">
        <f>Rozpočet!C30</f>
        <v>Zdi podperné a volné</v>
      </c>
      <c r="C14" s="60">
        <f>Rozpočet!I35</f>
        <v>0</v>
      </c>
      <c r="D14" s="60">
        <f>Rozpočet!K35</f>
        <v>0</v>
      </c>
      <c r="E14" s="56">
        <f t="shared" si="0"/>
        <v>0</v>
      </c>
      <c r="F14" s="57">
        <f>Rozpočet!G35</f>
        <v>1.398533</v>
      </c>
    </row>
    <row r="15" spans="1:6">
      <c r="A15" s="58" t="str">
        <f>Rozpočet!B37</f>
        <v>34</v>
      </c>
      <c r="B15" s="59" t="str">
        <f>Rozpočet!C37</f>
        <v>Steny a prícky</v>
      </c>
      <c r="C15" s="60">
        <f>Rozpočet!I40</f>
        <v>0</v>
      </c>
      <c r="D15" s="60">
        <f>Rozpočet!K40</f>
        <v>0</v>
      </c>
      <c r="E15" s="56">
        <f t="shared" si="0"/>
        <v>0</v>
      </c>
      <c r="F15" s="57">
        <f>Rozpočet!G40</f>
        <v>0.41615999999999997</v>
      </c>
    </row>
    <row r="16" spans="1:6">
      <c r="A16" s="58" t="str">
        <f>Rozpočet!B42</f>
        <v>59</v>
      </c>
      <c r="B16" s="59" t="str">
        <f>Rozpočet!C42</f>
        <v>Dlazby a predlazby pozemních komunikací a zpevnenych ploch</v>
      </c>
      <c r="C16" s="60">
        <f>Rozpočet!I45</f>
        <v>0</v>
      </c>
      <c r="D16" s="60">
        <f>Rozpočet!K45</f>
        <v>0</v>
      </c>
      <c r="E16" s="56">
        <f t="shared" si="0"/>
        <v>0</v>
      </c>
      <c r="F16" s="57">
        <f>Rozpočet!G45</f>
        <v>2.16852</v>
      </c>
    </row>
    <row r="17" spans="1:6">
      <c r="A17" s="58" t="str">
        <f>Rozpočet!B47</f>
        <v>61</v>
      </c>
      <c r="B17" s="59" t="str">
        <f>Rozpočet!C47</f>
        <v>Uprava povrchu vnitrní</v>
      </c>
      <c r="C17" s="60">
        <f>Rozpočet!I54</f>
        <v>0</v>
      </c>
      <c r="D17" s="60">
        <f>Rozpočet!K54</f>
        <v>0</v>
      </c>
      <c r="E17" s="56">
        <f t="shared" si="0"/>
        <v>0</v>
      </c>
      <c r="F17" s="57">
        <f>Rozpočet!G54</f>
        <v>2.8388575999999999</v>
      </c>
    </row>
    <row r="18" spans="1:6">
      <c r="A18" s="58" t="str">
        <f>Rozpočet!B56</f>
        <v>62</v>
      </c>
      <c r="B18" s="59" t="str">
        <f>Rozpočet!C56</f>
        <v>Uprava povrchu vnejsí</v>
      </c>
      <c r="C18" s="60">
        <f>Rozpočet!I69</f>
        <v>0</v>
      </c>
      <c r="D18" s="60">
        <f>Rozpočet!K69</f>
        <v>0</v>
      </c>
      <c r="E18" s="56">
        <f t="shared" si="0"/>
        <v>0</v>
      </c>
      <c r="F18" s="57">
        <f>Rozpočet!G69</f>
        <v>11.8290506</v>
      </c>
    </row>
    <row r="19" spans="1:6">
      <c r="A19" s="58" t="str">
        <f>Rozpočet!B71</f>
        <v>63</v>
      </c>
      <c r="B19" s="59" t="str">
        <f>Rozpočet!C71</f>
        <v>Podlahy a podlahové konstrukce</v>
      </c>
      <c r="C19" s="60">
        <f>Rozpočet!I80</f>
        <v>0</v>
      </c>
      <c r="D19" s="60">
        <f>Rozpočet!K80</f>
        <v>0</v>
      </c>
      <c r="E19" s="56">
        <f t="shared" si="0"/>
        <v>0</v>
      </c>
      <c r="F19" s="57">
        <f>Rozpočet!G80</f>
        <v>18.554515599999998</v>
      </c>
    </row>
    <row r="20" spans="1:6">
      <c r="A20" s="58" t="str">
        <f>Rozpočet!B82</f>
        <v>711</v>
      </c>
      <c r="B20" s="59" t="str">
        <f>Rozpočet!C82</f>
        <v>Izolace proti vode a vlhkosti</v>
      </c>
      <c r="C20" s="60">
        <f>Rozpočet!I89</f>
        <v>0</v>
      </c>
      <c r="D20" s="60">
        <f>Rozpočet!K89</f>
        <v>0</v>
      </c>
      <c r="E20" s="56">
        <f t="shared" si="0"/>
        <v>0</v>
      </c>
      <c r="F20" s="57">
        <f>Rozpočet!G89</f>
        <v>0.72782000000000002</v>
      </c>
    </row>
    <row r="21" spans="1:6">
      <c r="A21" s="58" t="str">
        <f>Rozpočet!B91</f>
        <v>713</v>
      </c>
      <c r="B21" s="59" t="str">
        <f>Rozpočet!C91</f>
        <v>Izolace tepelné</v>
      </c>
      <c r="C21" s="60">
        <f>Rozpočet!I105</f>
        <v>0</v>
      </c>
      <c r="D21" s="60">
        <f>Rozpočet!K105</f>
        <v>0</v>
      </c>
      <c r="E21" s="56">
        <f t="shared" si="0"/>
        <v>0</v>
      </c>
      <c r="F21" s="57">
        <f>Rozpočet!G105</f>
        <v>0.59206709999999996</v>
      </c>
    </row>
    <row r="22" spans="1:6">
      <c r="A22" s="58" t="str">
        <f>Rozpočet!B107</f>
        <v>73</v>
      </c>
      <c r="B22" s="59" t="str">
        <f>Rozpočet!C107</f>
        <v>Ustrední vytápení</v>
      </c>
      <c r="C22" s="60">
        <f>Rozpočet!I112</f>
        <v>0</v>
      </c>
      <c r="D22" s="60">
        <f>Rozpočet!K112</f>
        <v>0</v>
      </c>
      <c r="E22" s="56">
        <f t="shared" si="0"/>
        <v>0</v>
      </c>
      <c r="F22" s="57">
        <f>Rozpočet!G112</f>
        <v>0</v>
      </c>
    </row>
    <row r="23" spans="1:6">
      <c r="A23" s="58" t="str">
        <f>Rozpočet!B114</f>
        <v>762</v>
      </c>
      <c r="B23" s="59" t="str">
        <f>Rozpočet!C114</f>
        <v>Konstrukce tesarské</v>
      </c>
      <c r="C23" s="60">
        <f>Rozpočet!I136</f>
        <v>0</v>
      </c>
      <c r="D23" s="60">
        <f>Rozpočet!K136</f>
        <v>0</v>
      </c>
      <c r="E23" s="56">
        <f t="shared" si="0"/>
        <v>0</v>
      </c>
      <c r="F23" s="57">
        <f>Rozpočet!G136</f>
        <v>2.747223</v>
      </c>
    </row>
    <row r="24" spans="1:6">
      <c r="A24" s="58" t="str">
        <f>Rozpočet!B138</f>
        <v>763</v>
      </c>
      <c r="B24" s="59" t="str">
        <f>Rozpočet!C138</f>
        <v>Drevostavby</v>
      </c>
      <c r="C24" s="60">
        <f>Rozpočet!I142</f>
        <v>0</v>
      </c>
      <c r="D24" s="60">
        <f>Rozpočet!K142</f>
        <v>0</v>
      </c>
      <c r="E24" s="56">
        <f t="shared" si="0"/>
        <v>0</v>
      </c>
      <c r="F24" s="57">
        <f>Rozpočet!G142</f>
        <v>1.29</v>
      </c>
    </row>
    <row r="25" spans="1:6">
      <c r="A25" s="58" t="str">
        <f>Rozpočet!B144</f>
        <v>764</v>
      </c>
      <c r="B25" s="59" t="str">
        <f>Rozpočet!C144</f>
        <v>Konstrukce klempírské</v>
      </c>
      <c r="C25" s="60">
        <f>Rozpočet!I160</f>
        <v>0</v>
      </c>
      <c r="D25" s="60">
        <f>Rozpočet!K160</f>
        <v>0</v>
      </c>
      <c r="E25" s="56">
        <f t="shared" si="0"/>
        <v>0</v>
      </c>
      <c r="F25" s="57">
        <f>Rozpočet!G160</f>
        <v>0.46599999999999997</v>
      </c>
    </row>
    <row r="26" spans="1:6">
      <c r="A26" s="58" t="str">
        <f>Rozpočet!B162</f>
        <v>765</v>
      </c>
      <c r="B26" s="59" t="str">
        <f>Rozpočet!C162</f>
        <v>Krytiny tvrdé</v>
      </c>
      <c r="C26" s="60">
        <f>Rozpočet!I167</f>
        <v>0</v>
      </c>
      <c r="D26" s="60">
        <f>Rozpočet!K167</f>
        <v>0</v>
      </c>
      <c r="E26" s="56">
        <f t="shared" si="0"/>
        <v>0</v>
      </c>
      <c r="F26" s="57">
        <f>Rozpočet!G167</f>
        <v>5.5921500000000011</v>
      </c>
    </row>
    <row r="27" spans="1:6">
      <c r="A27" s="58" t="str">
        <f>Rozpočet!B169</f>
        <v>766</v>
      </c>
      <c r="B27" s="59" t="str">
        <f>Rozpočet!C169</f>
        <v>Konstrukce truhlarske</v>
      </c>
      <c r="C27" s="60">
        <f>Rozpočet!I210</f>
        <v>0</v>
      </c>
      <c r="D27" s="60">
        <f>Rozpočet!K210</f>
        <v>0</v>
      </c>
      <c r="E27" s="56">
        <f t="shared" si="0"/>
        <v>0</v>
      </c>
      <c r="F27" s="57">
        <f>Rozpočet!G210</f>
        <v>2.6792210999999995</v>
      </c>
    </row>
    <row r="28" spans="1:6">
      <c r="A28" s="58" t="str">
        <f>Rozpočet!B212</f>
        <v>771</v>
      </c>
      <c r="B28" s="59" t="str">
        <f>Rozpočet!C212</f>
        <v>Podlahy z dlazdic keramickych</v>
      </c>
      <c r="C28" s="60">
        <f>Rozpočet!I217</f>
        <v>0</v>
      </c>
      <c r="D28" s="60">
        <f>Rozpočet!K217</f>
        <v>0</v>
      </c>
      <c r="E28" s="56">
        <f t="shared" si="0"/>
        <v>0</v>
      </c>
      <c r="F28" s="57">
        <f>Rozpočet!G217</f>
        <v>2.4358750000000002</v>
      </c>
    </row>
    <row r="29" spans="1:6">
      <c r="A29" s="58" t="str">
        <f>Rozpočet!B219</f>
        <v>776</v>
      </c>
      <c r="B29" s="59" t="str">
        <f>Rozpočet!C219</f>
        <v>Podlahy povlakové</v>
      </c>
      <c r="C29" s="60">
        <f>Rozpočet!I238</f>
        <v>0</v>
      </c>
      <c r="D29" s="60">
        <f>Rozpočet!K238</f>
        <v>0</v>
      </c>
      <c r="E29" s="56">
        <f t="shared" si="0"/>
        <v>0</v>
      </c>
      <c r="F29" s="57">
        <f>Rozpočet!G238</f>
        <v>0.22431840000000003</v>
      </c>
    </row>
    <row r="30" spans="1:6">
      <c r="A30" s="58" t="str">
        <f>Rozpočet!B240</f>
        <v>783</v>
      </c>
      <c r="B30" s="59" t="str">
        <f>Rozpočet!C240</f>
        <v>Nátery</v>
      </c>
      <c r="C30" s="60">
        <f>Rozpočet!I245</f>
        <v>0</v>
      </c>
      <c r="D30" s="60">
        <f>Rozpočet!K245</f>
        <v>0</v>
      </c>
      <c r="E30" s="56">
        <f t="shared" si="0"/>
        <v>0</v>
      </c>
      <c r="F30" s="57">
        <f>Rozpočet!G245</f>
        <v>5.1363999999999993E-2</v>
      </c>
    </row>
    <row r="31" spans="1:6">
      <c r="A31" s="58" t="str">
        <f>Rozpočet!B247</f>
        <v>87</v>
      </c>
      <c r="B31" s="59" t="str">
        <f>Rozpočet!C247</f>
        <v>Potrubí z trub plastickych a sklenenych</v>
      </c>
      <c r="C31" s="60">
        <f>Rozpočet!I250</f>
        <v>0</v>
      </c>
      <c r="D31" s="60">
        <f>Rozpočet!K250</f>
        <v>0</v>
      </c>
      <c r="E31" s="56">
        <f t="shared" si="0"/>
        <v>0</v>
      </c>
      <c r="F31" s="57">
        <f>Rozpočet!G250</f>
        <v>7.5</v>
      </c>
    </row>
    <row r="32" spans="1:6">
      <c r="A32" s="58" t="str">
        <f>Rozpočet!B252</f>
        <v>94</v>
      </c>
      <c r="B32" s="59" t="str">
        <f>Rozpočet!C252</f>
        <v>Lesení a stavební vytahy</v>
      </c>
      <c r="C32" s="60">
        <f>Rozpočet!I258</f>
        <v>0</v>
      </c>
      <c r="D32" s="60">
        <f>Rozpočet!K258</f>
        <v>0</v>
      </c>
      <c r="E32" s="56">
        <f t="shared" si="0"/>
        <v>0</v>
      </c>
      <c r="F32" s="57">
        <f>Rozpočet!G258</f>
        <v>7.7999999999999996E-3</v>
      </c>
    </row>
    <row r="33" spans="1:6">
      <c r="A33" s="58" t="str">
        <f>Rozpočet!B260</f>
        <v>95</v>
      </c>
      <c r="B33" s="59" t="str">
        <f>Rozpočet!C260</f>
        <v>Ruzné dokoncující konstrukce a práce na pozemních stavbách</v>
      </c>
      <c r="C33" s="60">
        <f>Rozpočet!I265</f>
        <v>0</v>
      </c>
      <c r="D33" s="60">
        <f>Rozpočet!K265</f>
        <v>0</v>
      </c>
      <c r="E33" s="56">
        <f t="shared" si="0"/>
        <v>0</v>
      </c>
      <c r="F33" s="57">
        <f>Rozpočet!G265</f>
        <v>1.4912000000000002E-2</v>
      </c>
    </row>
    <row r="34" spans="1:6">
      <c r="A34" s="58" t="str">
        <f>Rozpočet!B267</f>
        <v>96</v>
      </c>
      <c r="B34" s="59" t="str">
        <f>Rozpočet!C267</f>
        <v>Bourání konstrukcí</v>
      </c>
      <c r="C34" s="60">
        <f>Rozpočet!I285</f>
        <v>0</v>
      </c>
      <c r="D34" s="60">
        <f>Rozpočet!K285</f>
        <v>0</v>
      </c>
      <c r="E34" s="56">
        <f t="shared" si="0"/>
        <v>0</v>
      </c>
      <c r="F34" s="57">
        <f>Rozpočet!G285</f>
        <v>0</v>
      </c>
    </row>
    <row r="35" spans="1:6">
      <c r="A35" s="61" t="str">
        <f>Rozpočet!B287</f>
        <v>98</v>
      </c>
      <c r="B35" s="62" t="str">
        <f>Rozpočet!C287</f>
        <v>Ostatní</v>
      </c>
      <c r="C35" s="60">
        <f>Rozpočet!I290</f>
        <v>0</v>
      </c>
      <c r="D35" s="60">
        <f>Rozpočet!K290</f>
        <v>0</v>
      </c>
      <c r="E35" s="56">
        <f>C35+D35</f>
        <v>0</v>
      </c>
      <c r="F35" s="57">
        <f>Rozpočet!G290</f>
        <v>0</v>
      </c>
    </row>
    <row r="36" spans="1:6">
      <c r="A36" s="58" t="str">
        <f>Rozpočet!B292</f>
        <v>99</v>
      </c>
      <c r="B36" s="59" t="str">
        <f>Rozpočet!C292</f>
        <v>Presun hmot</v>
      </c>
      <c r="C36" s="60">
        <f>Rozpočet!I295</f>
        <v>0</v>
      </c>
      <c r="D36" s="60">
        <f>Rozpočet!K295</f>
        <v>0</v>
      </c>
      <c r="E36" s="56">
        <f t="shared" si="0"/>
        <v>0</v>
      </c>
      <c r="F36" s="57">
        <f>Rozpočet!G295</f>
        <v>0</v>
      </c>
    </row>
    <row r="37" spans="1:6" ht="13.5" thickBot="1">
      <c r="A37" s="63"/>
      <c r="B37" s="64"/>
      <c r="C37" s="64"/>
      <c r="D37" s="64"/>
      <c r="E37" s="56"/>
      <c r="F37" s="57"/>
    </row>
    <row r="38" spans="1:6" ht="13.5" thickTop="1">
      <c r="A38" s="65"/>
      <c r="B38" s="66" t="s">
        <v>26</v>
      </c>
      <c r="C38" s="67">
        <f>SUM(C10:C37)</f>
        <v>0</v>
      </c>
      <c r="D38" s="68">
        <f>SUM(D10:D37)</f>
        <v>0</v>
      </c>
      <c r="E38" s="67">
        <f>SUM(E10:E37)</f>
        <v>0</v>
      </c>
      <c r="F38" s="68">
        <f>SUM(F10:F37)</f>
        <v>61.534387400000007</v>
      </c>
    </row>
    <row r="45" spans="1:6">
      <c r="A45" s="38" t="s">
        <v>618</v>
      </c>
    </row>
  </sheetData>
  <sheetProtection password="E0CD" sheet="1" objects="1" scenarios="1"/>
  <mergeCells count="3">
    <mergeCell ref="B3:E3"/>
    <mergeCell ref="B5:E5"/>
    <mergeCell ref="B6:E6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fitToHeight="0" orientation="landscape" horizontalDpi="200" verticalDpi="200" r:id="rId1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295"/>
  <sheetViews>
    <sheetView workbookViewId="0">
      <selection activeCell="Q297" sqref="Q297"/>
    </sheetView>
  </sheetViews>
  <sheetFormatPr defaultRowHeight="12.75"/>
  <cols>
    <col min="1" max="1" width="5.7109375" style="38" customWidth="1"/>
    <col min="2" max="2" width="12.28515625" style="38" customWidth="1"/>
    <col min="3" max="3" width="45.85546875" style="38" customWidth="1"/>
    <col min="4" max="4" width="9.140625" style="38"/>
    <col min="5" max="5" width="13.85546875" style="38" customWidth="1"/>
    <col min="6" max="6" width="12.5703125" style="38" customWidth="1"/>
    <col min="7" max="7" width="12.140625" style="38" customWidth="1"/>
    <col min="8" max="9" width="14.85546875" style="38" customWidth="1"/>
    <col min="10" max="10" width="13.85546875" style="38" customWidth="1"/>
    <col min="11" max="11" width="14.28515625" style="38" customWidth="1"/>
    <col min="12" max="12" width="9.140625" style="38"/>
  </cols>
  <sheetData>
    <row r="1" spans="1:11">
      <c r="A1" s="69" t="s">
        <v>16</v>
      </c>
      <c r="B1" s="69"/>
      <c r="C1" s="70"/>
      <c r="D1" s="70"/>
      <c r="E1" s="70"/>
      <c r="F1" s="71"/>
      <c r="G1" s="246"/>
      <c r="H1" s="247"/>
      <c r="I1" s="247"/>
      <c r="J1" s="247"/>
      <c r="K1" s="247"/>
    </row>
    <row r="2" spans="1:11">
      <c r="A2" s="72" t="s">
        <v>30</v>
      </c>
      <c r="B2" s="72"/>
      <c r="C2" s="74" t="s">
        <v>85</v>
      </c>
      <c r="D2" s="74"/>
      <c r="E2" s="74"/>
      <c r="F2" s="74"/>
      <c r="G2" s="73" t="s">
        <v>28</v>
      </c>
      <c r="H2" s="248" t="s">
        <v>84</v>
      </c>
      <c r="I2" s="248"/>
      <c r="J2" s="248"/>
      <c r="K2" s="248"/>
    </row>
    <row r="3" spans="1:11">
      <c r="A3" s="72" t="s">
        <v>27</v>
      </c>
      <c r="B3" s="72"/>
      <c r="C3" s="75" t="s">
        <v>87</v>
      </c>
      <c r="D3" s="74"/>
      <c r="E3" s="74"/>
      <c r="F3" s="74"/>
      <c r="G3" s="73" t="s">
        <v>29</v>
      </c>
      <c r="H3" s="249" t="s">
        <v>86</v>
      </c>
      <c r="I3" s="249"/>
      <c r="J3" s="249"/>
      <c r="K3" s="249"/>
    </row>
    <row r="4" spans="1:11" ht="13.5" thickBot="1">
      <c r="A4" s="72" t="s">
        <v>1</v>
      </c>
      <c r="B4" s="72"/>
      <c r="C4" s="76">
        <v>42959</v>
      </c>
      <c r="D4" s="72"/>
      <c r="E4" s="72" t="s">
        <v>2</v>
      </c>
      <c r="F4" s="77"/>
      <c r="G4" s="1">
        <f>C4</f>
        <v>42959</v>
      </c>
      <c r="H4" s="250"/>
      <c r="I4" s="250"/>
      <c r="J4" s="250"/>
      <c r="K4" s="250"/>
    </row>
    <row r="5" spans="1:11">
      <c r="A5" s="78" t="s">
        <v>3</v>
      </c>
      <c r="B5" s="45"/>
      <c r="C5" s="45"/>
      <c r="D5" s="79"/>
      <c r="E5" s="79"/>
      <c r="F5" s="80"/>
      <c r="G5" s="81"/>
      <c r="H5" s="46" t="s">
        <v>4</v>
      </c>
      <c r="I5" s="46"/>
      <c r="J5" s="46"/>
      <c r="K5" s="47"/>
    </row>
    <row r="6" spans="1:11">
      <c r="A6" s="82" t="s">
        <v>5</v>
      </c>
      <c r="B6" s="83" t="s">
        <v>6</v>
      </c>
      <c r="C6" s="83"/>
      <c r="D6" s="84" t="s">
        <v>31</v>
      </c>
      <c r="E6" s="85" t="s">
        <v>32</v>
      </c>
      <c r="F6" s="86" t="s">
        <v>33</v>
      </c>
      <c r="G6" s="87" t="s">
        <v>8</v>
      </c>
      <c r="H6" s="88" t="s">
        <v>9</v>
      </c>
      <c r="I6" s="89"/>
      <c r="J6" s="88" t="s">
        <v>10</v>
      </c>
      <c r="K6" s="90"/>
    </row>
    <row r="7" spans="1:11">
      <c r="A7" s="91" t="s">
        <v>11</v>
      </c>
      <c r="B7" s="92" t="s">
        <v>12</v>
      </c>
      <c r="C7" s="92" t="s">
        <v>13</v>
      </c>
      <c r="D7" s="92" t="s">
        <v>14</v>
      </c>
      <c r="E7" s="93"/>
      <c r="F7" s="94" t="s">
        <v>15</v>
      </c>
      <c r="G7" s="95" t="s">
        <v>15</v>
      </c>
      <c r="H7" s="92" t="s">
        <v>7</v>
      </c>
      <c r="I7" s="92" t="s">
        <v>18</v>
      </c>
      <c r="J7" s="92" t="s">
        <v>7</v>
      </c>
      <c r="K7" s="96" t="s">
        <v>18</v>
      </c>
    </row>
    <row r="8" spans="1:11" ht="13.5" thickBot="1">
      <c r="A8" s="97"/>
      <c r="B8" s="98">
        <v>1</v>
      </c>
      <c r="C8" s="98">
        <v>2</v>
      </c>
      <c r="D8" s="99">
        <v>3</v>
      </c>
      <c r="E8" s="99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101">
        <v>10</v>
      </c>
    </row>
    <row r="9" spans="1:11" ht="15">
      <c r="B9" s="3" t="s">
        <v>88</v>
      </c>
      <c r="C9" s="102" t="s">
        <v>89</v>
      </c>
    </row>
    <row r="11" spans="1:11">
      <c r="A11" s="103">
        <v>1</v>
      </c>
      <c r="B11" s="104" t="s">
        <v>90</v>
      </c>
      <c r="C11" s="4" t="s">
        <v>91</v>
      </c>
      <c r="D11" s="105" t="s">
        <v>92</v>
      </c>
      <c r="E11" s="106">
        <v>16.344999999999999</v>
      </c>
      <c r="F11" s="107">
        <v>0</v>
      </c>
      <c r="G11" s="108">
        <f>E11*F11</f>
        <v>0</v>
      </c>
      <c r="H11" s="121"/>
      <c r="I11" s="109"/>
      <c r="J11" s="122"/>
      <c r="K11" s="109">
        <f>E11*J11</f>
        <v>0</v>
      </c>
    </row>
    <row r="12" spans="1:11">
      <c r="A12" s="103">
        <v>2</v>
      </c>
      <c r="B12" s="104" t="s">
        <v>94</v>
      </c>
      <c r="C12" s="4" t="s">
        <v>95</v>
      </c>
      <c r="D12" s="105" t="s">
        <v>92</v>
      </c>
      <c r="E12" s="106">
        <v>16.34</v>
      </c>
      <c r="F12" s="107">
        <v>0</v>
      </c>
      <c r="G12" s="108">
        <f>E12*F12</f>
        <v>0</v>
      </c>
      <c r="H12" s="121"/>
      <c r="I12" s="109"/>
      <c r="J12" s="122"/>
      <c r="K12" s="109">
        <f>E12*J12</f>
        <v>0</v>
      </c>
    </row>
    <row r="13" spans="1:11">
      <c r="C13" s="110" t="str">
        <f>CONCATENATE(B9," celkem")</f>
        <v>13 celkem</v>
      </c>
      <c r="G13" s="111">
        <f>SUBTOTAL(9,G11:G12)</f>
        <v>0</v>
      </c>
      <c r="H13" s="121"/>
      <c r="I13" s="112">
        <f>SUBTOTAL(9,I11:I12)</f>
        <v>0</v>
      </c>
      <c r="J13" s="121"/>
      <c r="K13" s="112">
        <f>SUBTOTAL(9,K11:K12)</f>
        <v>0</v>
      </c>
    </row>
    <row r="14" spans="1:11">
      <c r="H14" s="121"/>
      <c r="J14" s="121"/>
    </row>
    <row r="15" spans="1:11" ht="15">
      <c r="B15" s="3" t="s">
        <v>97</v>
      </c>
      <c r="C15" s="102" t="s">
        <v>98</v>
      </c>
      <c r="H15" s="121"/>
      <c r="J15" s="121"/>
    </row>
    <row r="16" spans="1:11">
      <c r="H16" s="121"/>
      <c r="J16" s="121"/>
    </row>
    <row r="17" spans="1:11">
      <c r="A17" s="103">
        <v>1</v>
      </c>
      <c r="B17" s="104" t="s">
        <v>99</v>
      </c>
      <c r="C17" s="4" t="s">
        <v>100</v>
      </c>
      <c r="D17" s="105" t="s">
        <v>101</v>
      </c>
      <c r="E17" s="106">
        <v>1</v>
      </c>
      <c r="F17" s="107">
        <v>0</v>
      </c>
      <c r="G17" s="108">
        <f>E17*F17</f>
        <v>0</v>
      </c>
      <c r="H17" s="121"/>
      <c r="I17" s="109"/>
      <c r="J17" s="122"/>
      <c r="K17" s="109">
        <f>E17*J17</f>
        <v>0</v>
      </c>
    </row>
    <row r="18" spans="1:11">
      <c r="A18" s="103">
        <v>2</v>
      </c>
      <c r="B18" s="104" t="s">
        <v>103</v>
      </c>
      <c r="C18" s="4" t="s">
        <v>104</v>
      </c>
      <c r="D18" s="105" t="s">
        <v>105</v>
      </c>
      <c r="E18" s="106">
        <v>20</v>
      </c>
      <c r="F18" s="107">
        <v>0</v>
      </c>
      <c r="G18" s="108">
        <f>E18*F18</f>
        <v>0</v>
      </c>
      <c r="H18" s="121"/>
      <c r="I18" s="109"/>
      <c r="J18" s="122"/>
      <c r="K18" s="109">
        <f>E18*J18</f>
        <v>0</v>
      </c>
    </row>
    <row r="19" spans="1:11">
      <c r="A19" s="103">
        <v>3</v>
      </c>
      <c r="B19" s="104" t="s">
        <v>106</v>
      </c>
      <c r="C19" s="4" t="s">
        <v>107</v>
      </c>
      <c r="D19" s="105" t="s">
        <v>101</v>
      </c>
      <c r="E19" s="106">
        <v>2</v>
      </c>
      <c r="F19" s="107">
        <v>0</v>
      </c>
      <c r="G19" s="108">
        <f>E19*F19</f>
        <v>0</v>
      </c>
      <c r="H19" s="121"/>
      <c r="I19" s="109"/>
      <c r="J19" s="122"/>
      <c r="K19" s="109">
        <f>E19*J19</f>
        <v>0</v>
      </c>
    </row>
    <row r="20" spans="1:11">
      <c r="A20" s="113" t="s">
        <v>109</v>
      </c>
      <c r="B20" s="114" t="s">
        <v>110</v>
      </c>
      <c r="C20" s="4" t="s">
        <v>111</v>
      </c>
      <c r="D20" s="105" t="s">
        <v>101</v>
      </c>
      <c r="E20" s="106">
        <v>2</v>
      </c>
      <c r="F20" s="107">
        <v>0</v>
      </c>
      <c r="G20" s="108">
        <f>E20*F20</f>
        <v>0</v>
      </c>
      <c r="H20" s="122"/>
      <c r="I20" s="109">
        <f>E20*H20</f>
        <v>0</v>
      </c>
      <c r="J20" s="121"/>
      <c r="K20" s="109"/>
    </row>
    <row r="21" spans="1:11">
      <c r="A21" s="103"/>
      <c r="C21" s="4" t="s">
        <v>113</v>
      </c>
      <c r="D21" s="105" t="s">
        <v>112</v>
      </c>
      <c r="E21" s="115">
        <v>3.6000000000000004E-2</v>
      </c>
      <c r="G21" s="108"/>
      <c r="H21" s="122"/>
      <c r="I21" s="109">
        <f>E21*H21</f>
        <v>0</v>
      </c>
      <c r="J21" s="121"/>
      <c r="K21" s="109"/>
    </row>
    <row r="22" spans="1:11">
      <c r="A22" s="103"/>
      <c r="C22" s="4" t="s">
        <v>114</v>
      </c>
      <c r="D22" s="105" t="s">
        <v>112</v>
      </c>
      <c r="E22" s="115">
        <v>0.01</v>
      </c>
      <c r="G22" s="108"/>
      <c r="H22" s="122"/>
      <c r="I22" s="109"/>
      <c r="J22" s="121"/>
      <c r="K22" s="109">
        <f>E22*H22</f>
        <v>0</v>
      </c>
    </row>
    <row r="23" spans="1:11">
      <c r="C23" s="110" t="str">
        <f>CONCATENATE(B15," celkem")</f>
        <v>155 celkem</v>
      </c>
      <c r="G23" s="111">
        <f>SUBTOTAL(9,G17:G22)</f>
        <v>0</v>
      </c>
      <c r="H23" s="121"/>
      <c r="I23" s="112">
        <f>SUBTOTAL(9,I17:I22)</f>
        <v>0</v>
      </c>
      <c r="J23" s="121"/>
      <c r="K23" s="112">
        <f>SUBTOTAL(9,K17:K22)</f>
        <v>0</v>
      </c>
    </row>
    <row r="24" spans="1:11">
      <c r="H24" s="121"/>
      <c r="J24" s="121"/>
    </row>
    <row r="25" spans="1:11" ht="15">
      <c r="B25" s="3" t="s">
        <v>115</v>
      </c>
      <c r="C25" s="102" t="s">
        <v>116</v>
      </c>
      <c r="H25" s="121"/>
      <c r="J25" s="121"/>
    </row>
    <row r="26" spans="1:11">
      <c r="H26" s="121"/>
      <c r="J26" s="121"/>
    </row>
    <row r="27" spans="1:11">
      <c r="A27" s="103">
        <v>1</v>
      </c>
      <c r="B27" s="104" t="s">
        <v>117</v>
      </c>
      <c r="C27" s="4" t="s">
        <v>118</v>
      </c>
      <c r="D27" s="105" t="s">
        <v>101</v>
      </c>
      <c r="E27" s="106">
        <v>1</v>
      </c>
      <c r="F27" s="107">
        <v>0</v>
      </c>
      <c r="G27" s="108">
        <f>E27*F27</f>
        <v>0</v>
      </c>
      <c r="H27" s="121"/>
      <c r="I27" s="109"/>
      <c r="J27" s="122"/>
      <c r="K27" s="109">
        <f>E27*J27</f>
        <v>0</v>
      </c>
    </row>
    <row r="28" spans="1:11">
      <c r="C28" s="110" t="str">
        <f>CONCATENATE(B25," celkem")</f>
        <v>158 celkem</v>
      </c>
      <c r="G28" s="111">
        <f>SUBTOTAL(9,G27:G27)</f>
        <v>0</v>
      </c>
      <c r="H28" s="121"/>
      <c r="I28" s="112">
        <f>SUBTOTAL(9,I27:I27)</f>
        <v>0</v>
      </c>
      <c r="J28" s="121"/>
      <c r="K28" s="112">
        <f>SUBTOTAL(9,K27:K27)</f>
        <v>0</v>
      </c>
    </row>
    <row r="29" spans="1:11">
      <c r="H29" s="121"/>
      <c r="J29" s="121"/>
    </row>
    <row r="30" spans="1:11" ht="15">
      <c r="B30" s="3" t="s">
        <v>120</v>
      </c>
      <c r="C30" s="102" t="s">
        <v>121</v>
      </c>
      <c r="H30" s="121"/>
      <c r="J30" s="121"/>
    </row>
    <row r="31" spans="1:11">
      <c r="H31" s="121"/>
      <c r="J31" s="121"/>
    </row>
    <row r="32" spans="1:11">
      <c r="A32" s="103">
        <v>1</v>
      </c>
      <c r="B32" s="104" t="s">
        <v>122</v>
      </c>
      <c r="C32" s="4" t="s">
        <v>123</v>
      </c>
      <c r="D32" s="105" t="s">
        <v>105</v>
      </c>
      <c r="E32" s="106">
        <v>56.69</v>
      </c>
      <c r="F32" s="107">
        <v>0.01</v>
      </c>
      <c r="G32" s="108">
        <f>E32*F32</f>
        <v>0.56689999999999996</v>
      </c>
      <c r="H32" s="121"/>
      <c r="I32" s="109"/>
      <c r="J32" s="122"/>
      <c r="K32" s="109">
        <f>E32*J32</f>
        <v>0</v>
      </c>
    </row>
    <row r="33" spans="1:11">
      <c r="A33" s="103">
        <v>2</v>
      </c>
      <c r="B33" s="104" t="s">
        <v>129</v>
      </c>
      <c r="C33" s="4" t="s">
        <v>130</v>
      </c>
      <c r="D33" s="105" t="s">
        <v>131</v>
      </c>
      <c r="E33" s="106">
        <v>22.765999999999998</v>
      </c>
      <c r="F33" s="107">
        <v>0</v>
      </c>
      <c r="G33" s="108">
        <f>E33*F33</f>
        <v>0</v>
      </c>
      <c r="H33" s="121"/>
      <c r="I33" s="109"/>
      <c r="J33" s="122"/>
      <c r="K33" s="109">
        <f>E33*J33</f>
        <v>0</v>
      </c>
    </row>
    <row r="34" spans="1:11">
      <c r="A34" s="103">
        <v>3</v>
      </c>
      <c r="B34" s="104" t="s">
        <v>138</v>
      </c>
      <c r="C34" s="4" t="s">
        <v>139</v>
      </c>
      <c r="D34" s="105" t="s">
        <v>92</v>
      </c>
      <c r="E34" s="106">
        <v>0.47399999999999998</v>
      </c>
      <c r="F34" s="107">
        <v>1.7544999999999999</v>
      </c>
      <c r="G34" s="108">
        <f>E34*F34</f>
        <v>0.83163299999999996</v>
      </c>
      <c r="H34" s="121"/>
      <c r="I34" s="109"/>
      <c r="J34" s="122"/>
      <c r="K34" s="109">
        <f>E34*J34</f>
        <v>0</v>
      </c>
    </row>
    <row r="35" spans="1:11">
      <c r="C35" s="110" t="str">
        <f>CONCATENATE(B30," celkem")</f>
        <v>31 celkem</v>
      </c>
      <c r="G35" s="111">
        <f>SUBTOTAL(9,G32:G34)</f>
        <v>1.398533</v>
      </c>
      <c r="H35" s="121"/>
      <c r="I35" s="112">
        <f>SUBTOTAL(9,I32:I34)</f>
        <v>0</v>
      </c>
      <c r="J35" s="121"/>
      <c r="K35" s="112">
        <f>SUBTOTAL(9,K32:K34)</f>
        <v>0</v>
      </c>
    </row>
    <row r="36" spans="1:11">
      <c r="H36" s="121"/>
      <c r="J36" s="121"/>
    </row>
    <row r="37" spans="1:11" ht="15">
      <c r="B37" s="3" t="s">
        <v>141</v>
      </c>
      <c r="C37" s="102" t="s">
        <v>142</v>
      </c>
      <c r="H37" s="121"/>
      <c r="J37" s="121"/>
    </row>
    <row r="38" spans="1:11">
      <c r="H38" s="121"/>
      <c r="J38" s="121"/>
    </row>
    <row r="39" spans="1:11">
      <c r="A39" s="103">
        <v>1</v>
      </c>
      <c r="B39" s="104" t="s">
        <v>143</v>
      </c>
      <c r="C39" s="4" t="s">
        <v>144</v>
      </c>
      <c r="D39" s="105" t="s">
        <v>131</v>
      </c>
      <c r="E39" s="106">
        <v>3.4</v>
      </c>
      <c r="F39" s="107">
        <v>0.12239999999999999</v>
      </c>
      <c r="G39" s="108">
        <f>E39*F39</f>
        <v>0.41615999999999997</v>
      </c>
      <c r="H39" s="121"/>
      <c r="I39" s="109"/>
      <c r="J39" s="122"/>
      <c r="K39" s="109">
        <f>E39*J39</f>
        <v>0</v>
      </c>
    </row>
    <row r="40" spans="1:11">
      <c r="C40" s="110" t="str">
        <f>CONCATENATE(B37," celkem")</f>
        <v>34 celkem</v>
      </c>
      <c r="G40" s="111">
        <f>SUBTOTAL(9,G39:G39)</f>
        <v>0.41615999999999997</v>
      </c>
      <c r="H40" s="121"/>
      <c r="I40" s="112">
        <f>SUBTOTAL(9,I39:I39)</f>
        <v>0</v>
      </c>
      <c r="J40" s="121"/>
      <c r="K40" s="112">
        <f>SUBTOTAL(9,K39:K39)</f>
        <v>0</v>
      </c>
    </row>
    <row r="41" spans="1:11">
      <c r="H41" s="121"/>
      <c r="J41" s="121"/>
    </row>
    <row r="42" spans="1:11" ht="15">
      <c r="B42" s="3" t="s">
        <v>145</v>
      </c>
      <c r="C42" s="102" t="s">
        <v>146</v>
      </c>
      <c r="H42" s="121"/>
      <c r="J42" s="121"/>
    </row>
    <row r="43" spans="1:11">
      <c r="H43" s="121"/>
      <c r="J43" s="121"/>
    </row>
    <row r="44" spans="1:11">
      <c r="A44" s="103">
        <v>1</v>
      </c>
      <c r="B44" s="104" t="s">
        <v>147</v>
      </c>
      <c r="C44" s="4" t="s">
        <v>148</v>
      </c>
      <c r="D44" s="105" t="s">
        <v>131</v>
      </c>
      <c r="E44" s="106">
        <v>8.5</v>
      </c>
      <c r="F44" s="107">
        <v>0.25512000000000001</v>
      </c>
      <c r="G44" s="108">
        <f>E44*F44</f>
        <v>2.16852</v>
      </c>
      <c r="H44" s="121"/>
      <c r="I44" s="109"/>
      <c r="J44" s="122"/>
      <c r="K44" s="109">
        <f>E44*J44</f>
        <v>0</v>
      </c>
    </row>
    <row r="45" spans="1:11">
      <c r="C45" s="110" t="str">
        <f>CONCATENATE(B42," celkem")</f>
        <v>59 celkem</v>
      </c>
      <c r="G45" s="111">
        <f>SUBTOTAL(9,G44:G44)</f>
        <v>2.16852</v>
      </c>
      <c r="H45" s="121"/>
      <c r="I45" s="112">
        <f>SUBTOTAL(9,I44:I44)</f>
        <v>0</v>
      </c>
      <c r="J45" s="121"/>
      <c r="K45" s="112">
        <f>SUBTOTAL(9,K44:K44)</f>
        <v>0</v>
      </c>
    </row>
    <row r="46" spans="1:11">
      <c r="H46" s="121"/>
      <c r="J46" s="121"/>
    </row>
    <row r="47" spans="1:11" ht="15">
      <c r="B47" s="3" t="s">
        <v>150</v>
      </c>
      <c r="C47" s="102" t="s">
        <v>151</v>
      </c>
      <c r="H47" s="121"/>
      <c r="J47" s="121"/>
    </row>
    <row r="48" spans="1:11">
      <c r="H48" s="121"/>
      <c r="J48" s="121"/>
    </row>
    <row r="49" spans="1:11">
      <c r="A49" s="103">
        <v>1</v>
      </c>
      <c r="B49" s="104" t="s">
        <v>152</v>
      </c>
      <c r="C49" s="4" t="s">
        <v>153</v>
      </c>
      <c r="D49" s="105" t="s">
        <v>131</v>
      </c>
      <c r="E49" s="106">
        <v>7.8</v>
      </c>
      <c r="F49" s="107">
        <v>1.7330000000000002E-2</v>
      </c>
      <c r="G49" s="108">
        <f>E49*F49</f>
        <v>0.13517400000000002</v>
      </c>
      <c r="H49" s="121"/>
      <c r="I49" s="109"/>
      <c r="J49" s="122"/>
      <c r="K49" s="109">
        <f>E49*J49</f>
        <v>0</v>
      </c>
    </row>
    <row r="50" spans="1:11">
      <c r="A50" s="103">
        <v>2</v>
      </c>
      <c r="B50" s="104" t="s">
        <v>155</v>
      </c>
      <c r="C50" s="4" t="s">
        <v>156</v>
      </c>
      <c r="D50" s="105" t="s">
        <v>131</v>
      </c>
      <c r="E50" s="106">
        <v>22.77</v>
      </c>
      <c r="F50" s="107">
        <v>4.4999999999999998E-2</v>
      </c>
      <c r="G50" s="108">
        <f>E50*F50</f>
        <v>1.0246499999999998</v>
      </c>
      <c r="H50" s="121"/>
      <c r="I50" s="109"/>
      <c r="J50" s="122"/>
      <c r="K50" s="109">
        <f>E50*J50</f>
        <v>0</v>
      </c>
    </row>
    <row r="51" spans="1:11">
      <c r="A51" s="103">
        <v>3</v>
      </c>
      <c r="B51" s="104" t="s">
        <v>158</v>
      </c>
      <c r="C51" s="4" t="s">
        <v>159</v>
      </c>
      <c r="D51" s="105" t="s">
        <v>131</v>
      </c>
      <c r="E51" s="106">
        <v>30.042000000000002</v>
      </c>
      <c r="F51" s="107">
        <v>0.02</v>
      </c>
      <c r="G51" s="108">
        <f>E51*F51</f>
        <v>0.60084000000000004</v>
      </c>
      <c r="H51" s="121"/>
      <c r="I51" s="109"/>
      <c r="J51" s="122"/>
      <c r="K51" s="109">
        <f>E51*J51</f>
        <v>0</v>
      </c>
    </row>
    <row r="52" spans="1:11">
      <c r="A52" s="103">
        <v>4</v>
      </c>
      <c r="B52" s="104" t="s">
        <v>163</v>
      </c>
      <c r="C52" s="4" t="s">
        <v>164</v>
      </c>
      <c r="D52" s="105" t="s">
        <v>131</v>
      </c>
      <c r="E52" s="106">
        <v>20</v>
      </c>
      <c r="F52" s="107">
        <v>3.3579999999999999E-2</v>
      </c>
      <c r="G52" s="108">
        <f>E52*F52</f>
        <v>0.67159999999999997</v>
      </c>
      <c r="H52" s="121"/>
      <c r="I52" s="109"/>
      <c r="J52" s="122"/>
      <c r="K52" s="109">
        <f>E52*J52</f>
        <v>0</v>
      </c>
    </row>
    <row r="53" spans="1:11">
      <c r="A53" s="103">
        <v>5</v>
      </c>
      <c r="B53" s="104" t="s">
        <v>167</v>
      </c>
      <c r="C53" s="4" t="s">
        <v>168</v>
      </c>
      <c r="D53" s="105" t="s">
        <v>131</v>
      </c>
      <c r="E53" s="106">
        <v>33.882800000000003</v>
      </c>
      <c r="F53" s="107">
        <v>1.2E-2</v>
      </c>
      <c r="G53" s="108">
        <f>E53*F53</f>
        <v>0.40659360000000005</v>
      </c>
      <c r="H53" s="121"/>
      <c r="I53" s="109"/>
      <c r="J53" s="122"/>
      <c r="K53" s="109">
        <f>E53*J53</f>
        <v>0</v>
      </c>
    </row>
    <row r="54" spans="1:11">
      <c r="C54" s="110" t="str">
        <f>CONCATENATE(B47," celkem")</f>
        <v>61 celkem</v>
      </c>
      <c r="G54" s="111">
        <f>SUBTOTAL(9,G49:G53)</f>
        <v>2.8388575999999999</v>
      </c>
      <c r="H54" s="121"/>
      <c r="I54" s="112">
        <f>SUBTOTAL(9,I49:I53)</f>
        <v>0</v>
      </c>
      <c r="J54" s="121"/>
      <c r="K54" s="112">
        <f>SUBTOTAL(9,K49:K53)</f>
        <v>0</v>
      </c>
    </row>
    <row r="55" spans="1:11">
      <c r="H55" s="121"/>
      <c r="J55" s="121"/>
    </row>
    <row r="56" spans="1:11" ht="15">
      <c r="B56" s="3" t="s">
        <v>172</v>
      </c>
      <c r="C56" s="102" t="s">
        <v>173</v>
      </c>
      <c r="H56" s="121"/>
      <c r="J56" s="121"/>
    </row>
    <row r="57" spans="1:11">
      <c r="H57" s="121"/>
      <c r="J57" s="121"/>
    </row>
    <row r="58" spans="1:11">
      <c r="A58" s="103">
        <v>1</v>
      </c>
      <c r="B58" s="104" t="s">
        <v>174</v>
      </c>
      <c r="C58" s="4" t="s">
        <v>175</v>
      </c>
      <c r="D58" s="105" t="s">
        <v>131</v>
      </c>
      <c r="E58" s="106">
        <v>46</v>
      </c>
      <c r="F58" s="107">
        <v>1.2E-4</v>
      </c>
      <c r="G58" s="108">
        <f t="shared" ref="G58:G68" si="0">E58*F58</f>
        <v>5.5199999999999997E-3</v>
      </c>
      <c r="H58" s="121"/>
      <c r="I58" s="109"/>
      <c r="J58" s="122"/>
      <c r="K58" s="109">
        <f t="shared" ref="K58:K68" si="1">E58*J58</f>
        <v>0</v>
      </c>
    </row>
    <row r="59" spans="1:11">
      <c r="A59" s="103">
        <v>2</v>
      </c>
      <c r="B59" s="104" t="s">
        <v>176</v>
      </c>
      <c r="C59" s="4" t="s">
        <v>177</v>
      </c>
      <c r="D59" s="105" t="s">
        <v>131</v>
      </c>
      <c r="E59" s="106">
        <v>320.3</v>
      </c>
      <c r="F59" s="107">
        <v>0</v>
      </c>
      <c r="G59" s="108">
        <f t="shared" si="0"/>
        <v>0</v>
      </c>
      <c r="H59" s="121"/>
      <c r="I59" s="109"/>
      <c r="J59" s="122"/>
      <c r="K59" s="109">
        <f t="shared" si="1"/>
        <v>0</v>
      </c>
    </row>
    <row r="60" spans="1:11">
      <c r="A60" s="103">
        <v>3</v>
      </c>
      <c r="B60" s="104" t="s">
        <v>180</v>
      </c>
      <c r="C60" s="4" t="s">
        <v>181</v>
      </c>
      <c r="D60" s="105" t="s">
        <v>131</v>
      </c>
      <c r="E60" s="106">
        <v>320.3</v>
      </c>
      <c r="F60" s="107">
        <v>4.0000000000000001E-3</v>
      </c>
      <c r="G60" s="108">
        <f t="shared" si="0"/>
        <v>1.2812000000000001</v>
      </c>
      <c r="H60" s="121"/>
      <c r="I60" s="109"/>
      <c r="J60" s="122"/>
      <c r="K60" s="109">
        <f t="shared" si="1"/>
        <v>0</v>
      </c>
    </row>
    <row r="61" spans="1:11">
      <c r="A61" s="103">
        <v>4</v>
      </c>
      <c r="B61" s="104" t="s">
        <v>182</v>
      </c>
      <c r="C61" s="4" t="s">
        <v>183</v>
      </c>
      <c r="D61" s="105" t="s">
        <v>131</v>
      </c>
      <c r="E61" s="106">
        <v>25.95</v>
      </c>
      <c r="F61" s="107">
        <v>1.7999999999999999E-2</v>
      </c>
      <c r="G61" s="108">
        <f t="shared" si="0"/>
        <v>0.46709999999999996</v>
      </c>
      <c r="H61" s="121"/>
      <c r="I61" s="109"/>
      <c r="J61" s="122"/>
      <c r="K61" s="109">
        <f t="shared" si="1"/>
        <v>0</v>
      </c>
    </row>
    <row r="62" spans="1:11">
      <c r="A62" s="103">
        <v>5</v>
      </c>
      <c r="B62" s="104" t="s">
        <v>186</v>
      </c>
      <c r="C62" s="4" t="s">
        <v>187</v>
      </c>
      <c r="D62" s="105" t="s">
        <v>131</v>
      </c>
      <c r="E62" s="106">
        <v>294.35000000000002</v>
      </c>
      <c r="F62" s="107">
        <v>0.02</v>
      </c>
      <c r="G62" s="108">
        <f t="shared" si="0"/>
        <v>5.8870000000000005</v>
      </c>
      <c r="H62" s="121"/>
      <c r="I62" s="109"/>
      <c r="J62" s="122"/>
      <c r="K62" s="109">
        <f t="shared" si="1"/>
        <v>0</v>
      </c>
    </row>
    <row r="63" spans="1:11">
      <c r="A63" s="103">
        <v>6</v>
      </c>
      <c r="B63" s="104" t="s">
        <v>189</v>
      </c>
      <c r="C63" s="4" t="s">
        <v>190</v>
      </c>
      <c r="D63" s="105" t="s">
        <v>131</v>
      </c>
      <c r="E63" s="106">
        <v>94.32</v>
      </c>
      <c r="F63" s="107">
        <v>0</v>
      </c>
      <c r="G63" s="108">
        <f t="shared" si="0"/>
        <v>0</v>
      </c>
      <c r="H63" s="121"/>
      <c r="I63" s="109"/>
      <c r="J63" s="122"/>
      <c r="K63" s="109">
        <f t="shared" si="1"/>
        <v>0</v>
      </c>
    </row>
    <row r="64" spans="1:11">
      <c r="A64" s="103">
        <v>7</v>
      </c>
      <c r="B64" s="104" t="s">
        <v>192</v>
      </c>
      <c r="C64" s="4" t="s">
        <v>193</v>
      </c>
      <c r="D64" s="105" t="s">
        <v>131</v>
      </c>
      <c r="E64" s="106">
        <v>12</v>
      </c>
      <c r="F64" s="107">
        <v>0</v>
      </c>
      <c r="G64" s="108">
        <f t="shared" si="0"/>
        <v>0</v>
      </c>
      <c r="H64" s="121"/>
      <c r="I64" s="109"/>
      <c r="J64" s="122"/>
      <c r="K64" s="109">
        <f t="shared" si="1"/>
        <v>0</v>
      </c>
    </row>
    <row r="65" spans="1:11">
      <c r="A65" s="103">
        <v>8</v>
      </c>
      <c r="B65" s="104" t="s">
        <v>194</v>
      </c>
      <c r="C65" s="4" t="s">
        <v>195</v>
      </c>
      <c r="D65" s="105" t="s">
        <v>131</v>
      </c>
      <c r="E65" s="106">
        <v>200.03</v>
      </c>
      <c r="F65" s="107">
        <v>1.146E-2</v>
      </c>
      <c r="G65" s="108">
        <f t="shared" si="0"/>
        <v>2.2923437999999998</v>
      </c>
      <c r="H65" s="121"/>
      <c r="I65" s="109"/>
      <c r="J65" s="122"/>
      <c r="K65" s="109">
        <f t="shared" si="1"/>
        <v>0</v>
      </c>
    </row>
    <row r="66" spans="1:11">
      <c r="A66" s="103">
        <v>9</v>
      </c>
      <c r="B66" s="104" t="s">
        <v>197</v>
      </c>
      <c r="C66" s="4" t="s">
        <v>198</v>
      </c>
      <c r="D66" s="105" t="s">
        <v>131</v>
      </c>
      <c r="E66" s="106">
        <v>94.32</v>
      </c>
      <c r="F66" s="107">
        <v>1.899E-2</v>
      </c>
      <c r="G66" s="108">
        <f t="shared" si="0"/>
        <v>1.7911367999999999</v>
      </c>
      <c r="H66" s="121"/>
      <c r="I66" s="109"/>
      <c r="J66" s="122"/>
      <c r="K66" s="109">
        <f t="shared" si="1"/>
        <v>0</v>
      </c>
    </row>
    <row r="67" spans="1:11">
      <c r="A67" s="103">
        <v>10</v>
      </c>
      <c r="B67" s="104" t="s">
        <v>200</v>
      </c>
      <c r="C67" s="4" t="s">
        <v>201</v>
      </c>
      <c r="D67" s="105" t="s">
        <v>105</v>
      </c>
      <c r="E67" s="106">
        <v>10.1</v>
      </c>
      <c r="F67" s="107">
        <v>5.0000000000000001E-3</v>
      </c>
      <c r="G67" s="108">
        <f t="shared" si="0"/>
        <v>5.0499999999999996E-2</v>
      </c>
      <c r="H67" s="121"/>
      <c r="I67" s="109"/>
      <c r="J67" s="122"/>
      <c r="K67" s="109">
        <f t="shared" si="1"/>
        <v>0</v>
      </c>
    </row>
    <row r="68" spans="1:11">
      <c r="A68" s="103">
        <v>11</v>
      </c>
      <c r="B68" s="104" t="s">
        <v>202</v>
      </c>
      <c r="C68" s="4" t="s">
        <v>203</v>
      </c>
      <c r="D68" s="105" t="s">
        <v>131</v>
      </c>
      <c r="E68" s="106">
        <v>10.85</v>
      </c>
      <c r="F68" s="107">
        <v>5.0000000000000001E-3</v>
      </c>
      <c r="G68" s="108">
        <f t="shared" si="0"/>
        <v>5.425E-2</v>
      </c>
      <c r="H68" s="121"/>
      <c r="I68" s="109"/>
      <c r="J68" s="122"/>
      <c r="K68" s="109">
        <f t="shared" si="1"/>
        <v>0</v>
      </c>
    </row>
    <row r="69" spans="1:11">
      <c r="C69" s="110" t="str">
        <f>CONCATENATE(B56," celkem")</f>
        <v>62 celkem</v>
      </c>
      <c r="G69" s="111">
        <f>SUBTOTAL(9,G58:G68)</f>
        <v>11.8290506</v>
      </c>
      <c r="H69" s="121"/>
      <c r="I69" s="112">
        <f>SUBTOTAL(9,I58:I68)</f>
        <v>0</v>
      </c>
      <c r="J69" s="121"/>
      <c r="K69" s="112">
        <f>SUBTOTAL(9,K58:K68)</f>
        <v>0</v>
      </c>
    </row>
    <row r="70" spans="1:11">
      <c r="H70" s="121"/>
      <c r="J70" s="121"/>
    </row>
    <row r="71" spans="1:11" ht="15">
      <c r="B71" s="3" t="s">
        <v>206</v>
      </c>
      <c r="C71" s="102" t="s">
        <v>207</v>
      </c>
      <c r="H71" s="121"/>
      <c r="J71" s="121"/>
    </row>
    <row r="72" spans="1:11">
      <c r="H72" s="121"/>
      <c r="J72" s="121"/>
    </row>
    <row r="73" spans="1:11">
      <c r="A73" s="103">
        <v>1</v>
      </c>
      <c r="B73" s="104" t="s">
        <v>208</v>
      </c>
      <c r="C73" s="4" t="s">
        <v>209</v>
      </c>
      <c r="D73" s="105" t="s">
        <v>92</v>
      </c>
      <c r="E73" s="106">
        <v>7.48</v>
      </c>
      <c r="F73" s="107">
        <v>2.2563399999999998</v>
      </c>
      <c r="G73" s="108">
        <f t="shared" ref="G73:G79" si="2">E73*F73</f>
        <v>16.877423199999999</v>
      </c>
      <c r="H73" s="121"/>
      <c r="I73" s="109"/>
      <c r="J73" s="122"/>
      <c r="K73" s="109">
        <f t="shared" ref="K73:K79" si="3">E73*J73</f>
        <v>0</v>
      </c>
    </row>
    <row r="74" spans="1:11">
      <c r="A74" s="103">
        <v>2</v>
      </c>
      <c r="B74" s="104" t="s">
        <v>211</v>
      </c>
      <c r="C74" s="4" t="s">
        <v>212</v>
      </c>
      <c r="D74" s="105" t="s">
        <v>92</v>
      </c>
      <c r="E74" s="106">
        <v>7.48</v>
      </c>
      <c r="F74" s="107">
        <v>0</v>
      </c>
      <c r="G74" s="108">
        <f t="shared" si="2"/>
        <v>0</v>
      </c>
      <c r="H74" s="121"/>
      <c r="I74" s="109"/>
      <c r="J74" s="122"/>
      <c r="K74" s="109">
        <f t="shared" si="3"/>
        <v>0</v>
      </c>
    </row>
    <row r="75" spans="1:11">
      <c r="A75" s="103">
        <v>3</v>
      </c>
      <c r="B75" s="104" t="s">
        <v>213</v>
      </c>
      <c r="C75" s="4" t="s">
        <v>214</v>
      </c>
      <c r="D75" s="105" t="s">
        <v>92</v>
      </c>
      <c r="E75" s="106">
        <v>7.48</v>
      </c>
      <c r="F75" s="107">
        <v>0</v>
      </c>
      <c r="G75" s="108">
        <f t="shared" si="2"/>
        <v>0</v>
      </c>
      <c r="H75" s="121"/>
      <c r="I75" s="109"/>
      <c r="J75" s="122"/>
      <c r="K75" s="109">
        <f t="shared" si="3"/>
        <v>0</v>
      </c>
    </row>
    <row r="76" spans="1:11">
      <c r="A76" s="103">
        <v>4</v>
      </c>
      <c r="B76" s="104" t="s">
        <v>216</v>
      </c>
      <c r="C76" s="4" t="s">
        <v>217</v>
      </c>
      <c r="D76" s="105" t="s">
        <v>218</v>
      </c>
      <c r="E76" s="106">
        <v>0.5</v>
      </c>
      <c r="F76" s="107">
        <v>1.0587800000000001</v>
      </c>
      <c r="G76" s="108">
        <f t="shared" si="2"/>
        <v>0.52939000000000003</v>
      </c>
      <c r="H76" s="121"/>
      <c r="I76" s="109"/>
      <c r="J76" s="122"/>
      <c r="K76" s="109">
        <f t="shared" si="3"/>
        <v>0</v>
      </c>
    </row>
    <row r="77" spans="1:11">
      <c r="A77" s="103">
        <v>5</v>
      </c>
      <c r="B77" s="104" t="s">
        <v>220</v>
      </c>
      <c r="C77" s="4" t="s">
        <v>221</v>
      </c>
      <c r="D77" s="105" t="s">
        <v>131</v>
      </c>
      <c r="E77" s="106">
        <v>36.9</v>
      </c>
      <c r="F77" s="107">
        <v>1.4999999999999999E-2</v>
      </c>
      <c r="G77" s="108">
        <f t="shared" si="2"/>
        <v>0.55349999999999999</v>
      </c>
      <c r="H77" s="121"/>
      <c r="I77" s="109"/>
      <c r="J77" s="122"/>
      <c r="K77" s="109">
        <f t="shared" si="3"/>
        <v>0</v>
      </c>
    </row>
    <row r="78" spans="1:11">
      <c r="A78" s="103">
        <v>6</v>
      </c>
      <c r="B78" s="104" t="s">
        <v>227</v>
      </c>
      <c r="C78" s="4" t="s">
        <v>228</v>
      </c>
      <c r="D78" s="105" t="s">
        <v>92</v>
      </c>
      <c r="E78" s="106">
        <v>0.24360000000000001</v>
      </c>
      <c r="F78" s="107">
        <v>2.234</v>
      </c>
      <c r="G78" s="108">
        <f t="shared" si="2"/>
        <v>0.54420239999999998</v>
      </c>
      <c r="H78" s="121"/>
      <c r="I78" s="109"/>
      <c r="J78" s="122"/>
      <c r="K78" s="109">
        <f t="shared" si="3"/>
        <v>0</v>
      </c>
    </row>
    <row r="79" spans="1:11">
      <c r="A79" s="103">
        <v>7</v>
      </c>
      <c r="B79" s="104" t="s">
        <v>231</v>
      </c>
      <c r="C79" s="4" t="s">
        <v>232</v>
      </c>
      <c r="D79" s="105" t="s">
        <v>101</v>
      </c>
      <c r="E79" s="106">
        <v>1</v>
      </c>
      <c r="F79" s="107">
        <v>0.05</v>
      </c>
      <c r="G79" s="108">
        <f t="shared" si="2"/>
        <v>0.05</v>
      </c>
      <c r="H79" s="121"/>
      <c r="I79" s="109"/>
      <c r="J79" s="122"/>
      <c r="K79" s="109">
        <f t="shared" si="3"/>
        <v>0</v>
      </c>
    </row>
    <row r="80" spans="1:11">
      <c r="C80" s="110" t="str">
        <f>CONCATENATE(B71," celkem")</f>
        <v>63 celkem</v>
      </c>
      <c r="G80" s="111">
        <f>SUBTOTAL(9,G73:G79)</f>
        <v>18.554515599999998</v>
      </c>
      <c r="H80" s="121"/>
      <c r="I80" s="112">
        <f>SUBTOTAL(9,I73:I79)</f>
        <v>0</v>
      </c>
      <c r="J80" s="121"/>
      <c r="K80" s="112">
        <f>SUBTOTAL(9,K73:K79)</f>
        <v>0</v>
      </c>
    </row>
    <row r="81" spans="1:11">
      <c r="H81" s="121"/>
      <c r="J81" s="121"/>
    </row>
    <row r="82" spans="1:11" ht="15">
      <c r="B82" s="3" t="s">
        <v>233</v>
      </c>
      <c r="C82" s="102" t="s">
        <v>234</v>
      </c>
      <c r="H82" s="121"/>
      <c r="J82" s="121"/>
    </row>
    <row r="83" spans="1:11">
      <c r="H83" s="121"/>
      <c r="J83" s="121"/>
    </row>
    <row r="84" spans="1:11">
      <c r="A84" s="103">
        <v>1</v>
      </c>
      <c r="B84" s="104" t="s">
        <v>235</v>
      </c>
      <c r="C84" s="4" t="s">
        <v>236</v>
      </c>
      <c r="D84" s="105" t="s">
        <v>218</v>
      </c>
      <c r="E84" s="106">
        <v>0.72782000000000002</v>
      </c>
      <c r="F84" s="107">
        <v>0</v>
      </c>
      <c r="G84" s="108">
        <f>E84*F84</f>
        <v>0</v>
      </c>
      <c r="H84" s="121"/>
      <c r="I84" s="109"/>
      <c r="J84" s="122"/>
      <c r="K84" s="109">
        <f>E84*J84</f>
        <v>0</v>
      </c>
    </row>
    <row r="85" spans="1:11">
      <c r="A85" s="103">
        <v>2</v>
      </c>
      <c r="B85" s="104" t="s">
        <v>237</v>
      </c>
      <c r="C85" s="4" t="s">
        <v>238</v>
      </c>
      <c r="D85" s="105" t="s">
        <v>131</v>
      </c>
      <c r="E85" s="106">
        <v>41.14</v>
      </c>
      <c r="F85" s="107">
        <v>3.0000000000000001E-3</v>
      </c>
      <c r="G85" s="108">
        <f>E85*F85</f>
        <v>0.12342</v>
      </c>
      <c r="H85" s="121"/>
      <c r="I85" s="109"/>
      <c r="J85" s="122"/>
      <c r="K85" s="109">
        <f>E85*J85</f>
        <v>0</v>
      </c>
    </row>
    <row r="86" spans="1:11">
      <c r="A86" s="103">
        <v>3</v>
      </c>
      <c r="B86" s="104" t="s">
        <v>240</v>
      </c>
      <c r="C86" s="4" t="s">
        <v>241</v>
      </c>
      <c r="D86" s="105" t="s">
        <v>105</v>
      </c>
      <c r="E86" s="106">
        <v>57.45</v>
      </c>
      <c r="F86" s="107">
        <v>2E-3</v>
      </c>
      <c r="G86" s="108">
        <f>E86*F86</f>
        <v>0.1149</v>
      </c>
      <c r="H86" s="121"/>
      <c r="I86" s="109"/>
      <c r="J86" s="122"/>
      <c r="K86" s="109">
        <f>E86*J86</f>
        <v>0</v>
      </c>
    </row>
    <row r="87" spans="1:11">
      <c r="A87" s="103">
        <v>4</v>
      </c>
      <c r="B87" s="104" t="s">
        <v>243</v>
      </c>
      <c r="C87" s="4" t="s">
        <v>244</v>
      </c>
      <c r="D87" s="105" t="s">
        <v>131</v>
      </c>
      <c r="E87" s="106">
        <v>82.9</v>
      </c>
      <c r="F87" s="107">
        <v>5.0000000000000001E-3</v>
      </c>
      <c r="G87" s="108">
        <f>E87*F87</f>
        <v>0.41450000000000004</v>
      </c>
      <c r="H87" s="121"/>
      <c r="I87" s="109"/>
      <c r="J87" s="122"/>
      <c r="K87" s="109">
        <f>E87*J87</f>
        <v>0</v>
      </c>
    </row>
    <row r="88" spans="1:11">
      <c r="A88" s="103">
        <v>5</v>
      </c>
      <c r="B88" s="104" t="s">
        <v>247</v>
      </c>
      <c r="C88" s="4" t="s">
        <v>248</v>
      </c>
      <c r="D88" s="105" t="s">
        <v>105</v>
      </c>
      <c r="E88" s="106">
        <v>25</v>
      </c>
      <c r="F88" s="107">
        <v>3.0000000000000001E-3</v>
      </c>
      <c r="G88" s="108">
        <f>E88*F88</f>
        <v>7.4999999999999997E-2</v>
      </c>
      <c r="H88" s="121"/>
      <c r="I88" s="109"/>
      <c r="J88" s="122"/>
      <c r="K88" s="109">
        <f>E88*J88</f>
        <v>0</v>
      </c>
    </row>
    <row r="89" spans="1:11">
      <c r="C89" s="110" t="str">
        <f>CONCATENATE(B82," celkem")</f>
        <v>711 celkem</v>
      </c>
      <c r="G89" s="111">
        <f>SUBTOTAL(9,G84:G88)</f>
        <v>0.72782000000000002</v>
      </c>
      <c r="H89" s="121"/>
      <c r="I89" s="112">
        <f>SUBTOTAL(9,I84:I88)</f>
        <v>0</v>
      </c>
      <c r="J89" s="121"/>
      <c r="K89" s="112">
        <f>SUBTOTAL(9,K84:K88)</f>
        <v>0</v>
      </c>
    </row>
    <row r="90" spans="1:11">
      <c r="H90" s="121"/>
      <c r="J90" s="121"/>
    </row>
    <row r="91" spans="1:11" ht="15">
      <c r="B91" s="3" t="s">
        <v>250</v>
      </c>
      <c r="C91" s="102" t="s">
        <v>251</v>
      </c>
      <c r="H91" s="121"/>
      <c r="J91" s="121"/>
    </row>
    <row r="92" spans="1:11">
      <c r="H92" s="121"/>
      <c r="J92" s="121"/>
    </row>
    <row r="93" spans="1:11">
      <c r="A93" s="103">
        <v>1</v>
      </c>
      <c r="B93" s="104" t="s">
        <v>252</v>
      </c>
      <c r="C93" s="4" t="s">
        <v>253</v>
      </c>
      <c r="D93" s="105" t="s">
        <v>218</v>
      </c>
      <c r="E93" s="106">
        <v>0.59206700000000001</v>
      </c>
      <c r="F93" s="107">
        <v>0</v>
      </c>
      <c r="G93" s="108">
        <f>E93*F93</f>
        <v>0</v>
      </c>
      <c r="H93" s="121"/>
      <c r="I93" s="109"/>
      <c r="J93" s="122"/>
      <c r="K93" s="109">
        <f>E93*J93</f>
        <v>0</v>
      </c>
    </row>
    <row r="94" spans="1:11">
      <c r="A94" s="103">
        <v>2</v>
      </c>
      <c r="B94" s="104" t="s">
        <v>254</v>
      </c>
      <c r="C94" s="4" t="s">
        <v>255</v>
      </c>
      <c r="D94" s="105" t="s">
        <v>131</v>
      </c>
      <c r="E94" s="106">
        <v>156</v>
      </c>
      <c r="F94" s="107">
        <v>2.9999999999999997E-4</v>
      </c>
      <c r="G94" s="108">
        <f>E94*F94</f>
        <v>4.6799999999999994E-2</v>
      </c>
      <c r="H94" s="121"/>
      <c r="I94" s="109"/>
      <c r="J94" s="122"/>
      <c r="K94" s="109">
        <f>E94*J94</f>
        <v>0</v>
      </c>
    </row>
    <row r="95" spans="1:11">
      <c r="A95" s="113" t="s">
        <v>257</v>
      </c>
      <c r="B95" s="114" t="s">
        <v>110</v>
      </c>
      <c r="C95" s="4" t="s">
        <v>258</v>
      </c>
      <c r="D95" s="105" t="s">
        <v>131</v>
      </c>
      <c r="E95" s="106">
        <v>72</v>
      </c>
      <c r="F95" s="107">
        <v>3.0000000000000001E-3</v>
      </c>
      <c r="G95" s="108">
        <f>E95*F95</f>
        <v>0.216</v>
      </c>
      <c r="H95" s="122"/>
      <c r="I95" s="109">
        <f>E95*H95</f>
        <v>0</v>
      </c>
      <c r="J95" s="121"/>
      <c r="K95" s="109"/>
    </row>
    <row r="96" spans="1:11">
      <c r="A96" s="113" t="s">
        <v>259</v>
      </c>
      <c r="B96" s="114" t="s">
        <v>110</v>
      </c>
      <c r="C96" s="4" t="s">
        <v>260</v>
      </c>
      <c r="D96" s="105" t="s">
        <v>131</v>
      </c>
      <c r="E96" s="106">
        <v>88</v>
      </c>
      <c r="F96" s="107">
        <v>2E-3</v>
      </c>
      <c r="G96" s="108">
        <f>E96*F96</f>
        <v>0.17599999999999999</v>
      </c>
      <c r="H96" s="122"/>
      <c r="I96" s="109">
        <f>E96*H96</f>
        <v>0</v>
      </c>
      <c r="J96" s="121"/>
      <c r="K96" s="109"/>
    </row>
    <row r="97" spans="1:11">
      <c r="A97" s="103">
        <v>3</v>
      </c>
      <c r="B97" s="104" t="s">
        <v>261</v>
      </c>
      <c r="C97" s="4" t="s">
        <v>262</v>
      </c>
      <c r="D97" s="105" t="s">
        <v>131</v>
      </c>
      <c r="E97" s="106">
        <v>86</v>
      </c>
      <c r="F97" s="107">
        <v>1.4E-3</v>
      </c>
      <c r="G97" s="116" t="str">
        <f t="shared" ref="G97:G102" si="4">FIXED(E97*F97,3,TRUE)</f>
        <v>0,120</v>
      </c>
      <c r="H97" s="121"/>
      <c r="I97" s="109"/>
      <c r="J97" s="122"/>
      <c r="K97" s="109">
        <f t="shared" ref="K97:K104" si="5">E97*J97</f>
        <v>0</v>
      </c>
    </row>
    <row r="98" spans="1:11">
      <c r="A98" s="103">
        <v>4</v>
      </c>
      <c r="B98" s="104" t="s">
        <v>264</v>
      </c>
      <c r="C98" s="4" t="s">
        <v>265</v>
      </c>
      <c r="D98" s="105" t="s">
        <v>218</v>
      </c>
      <c r="E98" s="106">
        <v>0.12039999999999999</v>
      </c>
      <c r="F98" s="107">
        <v>0</v>
      </c>
      <c r="G98" s="116" t="str">
        <f t="shared" si="4"/>
        <v>0,000</v>
      </c>
      <c r="H98" s="121"/>
      <c r="I98" s="109"/>
      <c r="J98" s="122"/>
      <c r="K98" s="109">
        <f t="shared" si="5"/>
        <v>0</v>
      </c>
    </row>
    <row r="99" spans="1:11">
      <c r="A99" s="103">
        <v>5</v>
      </c>
      <c r="B99" s="104" t="s">
        <v>266</v>
      </c>
      <c r="C99" s="4" t="s">
        <v>267</v>
      </c>
      <c r="D99" s="105" t="s">
        <v>218</v>
      </c>
      <c r="E99" s="106">
        <v>0.12039999999999999</v>
      </c>
      <c r="F99" s="107">
        <v>0</v>
      </c>
      <c r="G99" s="116" t="str">
        <f t="shared" si="4"/>
        <v>0,000</v>
      </c>
      <c r="H99" s="121"/>
      <c r="I99" s="109"/>
      <c r="J99" s="122"/>
      <c r="K99" s="109">
        <f t="shared" si="5"/>
        <v>0</v>
      </c>
    </row>
    <row r="100" spans="1:11">
      <c r="A100" s="103">
        <v>6</v>
      </c>
      <c r="B100" s="104" t="s">
        <v>268</v>
      </c>
      <c r="C100" s="4" t="s">
        <v>269</v>
      </c>
      <c r="D100" s="105" t="s">
        <v>218</v>
      </c>
      <c r="E100" s="106">
        <v>2.2875999999999999</v>
      </c>
      <c r="F100" s="107">
        <v>0</v>
      </c>
      <c r="G100" s="116" t="str">
        <f t="shared" si="4"/>
        <v>0,000</v>
      </c>
      <c r="H100" s="121"/>
      <c r="I100" s="109"/>
      <c r="J100" s="122"/>
      <c r="K100" s="109">
        <f t="shared" si="5"/>
        <v>0</v>
      </c>
    </row>
    <row r="101" spans="1:11">
      <c r="A101" s="103">
        <v>7</v>
      </c>
      <c r="B101" s="104" t="s">
        <v>270</v>
      </c>
      <c r="C101" s="4" t="s">
        <v>271</v>
      </c>
      <c r="D101" s="105" t="s">
        <v>218</v>
      </c>
      <c r="E101" s="106">
        <v>0.12039999999999999</v>
      </c>
      <c r="F101" s="107">
        <v>0</v>
      </c>
      <c r="G101" s="116" t="str">
        <f t="shared" si="4"/>
        <v>0,000</v>
      </c>
      <c r="H101" s="121"/>
      <c r="I101" s="109"/>
      <c r="J101" s="122"/>
      <c r="K101" s="109">
        <f t="shared" si="5"/>
        <v>0</v>
      </c>
    </row>
    <row r="102" spans="1:11">
      <c r="A102" s="103">
        <v>8</v>
      </c>
      <c r="B102" s="104" t="s">
        <v>272</v>
      </c>
      <c r="C102" s="4" t="s">
        <v>273</v>
      </c>
      <c r="D102" s="105" t="s">
        <v>218</v>
      </c>
      <c r="E102" s="106">
        <v>0.12039999999999999</v>
      </c>
      <c r="F102" s="107">
        <v>0</v>
      </c>
      <c r="G102" s="116" t="str">
        <f t="shared" si="4"/>
        <v>0,000</v>
      </c>
      <c r="H102" s="121"/>
      <c r="I102" s="109"/>
      <c r="J102" s="122"/>
      <c r="K102" s="109">
        <f t="shared" si="5"/>
        <v>0</v>
      </c>
    </row>
    <row r="103" spans="1:11">
      <c r="A103" s="103">
        <v>9</v>
      </c>
      <c r="B103" s="104" t="s">
        <v>274</v>
      </c>
      <c r="C103" s="4" t="s">
        <v>275</v>
      </c>
      <c r="D103" s="105" t="s">
        <v>131</v>
      </c>
      <c r="E103" s="106">
        <v>15.19</v>
      </c>
      <c r="F103" s="107">
        <v>9.0000000000000006E-5</v>
      </c>
      <c r="G103" s="108">
        <f>E103*F103</f>
        <v>1.3671E-3</v>
      </c>
      <c r="H103" s="121"/>
      <c r="I103" s="109"/>
      <c r="J103" s="122"/>
      <c r="K103" s="109">
        <f t="shared" si="5"/>
        <v>0</v>
      </c>
    </row>
    <row r="104" spans="1:11">
      <c r="A104" s="103">
        <v>10</v>
      </c>
      <c r="B104" s="104" t="s">
        <v>276</v>
      </c>
      <c r="C104" s="4" t="s">
        <v>277</v>
      </c>
      <c r="D104" s="105" t="s">
        <v>131</v>
      </c>
      <c r="E104" s="106">
        <v>15.19</v>
      </c>
      <c r="F104" s="107">
        <v>0.01</v>
      </c>
      <c r="G104" s="108">
        <f>E104*F104</f>
        <v>0.15190000000000001</v>
      </c>
      <c r="H104" s="121"/>
      <c r="I104" s="109"/>
      <c r="J104" s="122"/>
      <c r="K104" s="109">
        <f t="shared" si="5"/>
        <v>0</v>
      </c>
    </row>
    <row r="105" spans="1:11">
      <c r="C105" s="110" t="str">
        <f>CONCATENATE(B91," celkem")</f>
        <v>713 celkem</v>
      </c>
      <c r="G105" s="111">
        <f>SUBTOTAL(9,G93:G104)</f>
        <v>0.59206709999999996</v>
      </c>
      <c r="H105" s="121"/>
      <c r="I105" s="112">
        <f>SUBTOTAL(9,I93:I104)</f>
        <v>0</v>
      </c>
      <c r="J105" s="121"/>
      <c r="K105" s="112">
        <f>SUBTOTAL(9,K93:K104)</f>
        <v>0</v>
      </c>
    </row>
    <row r="106" spans="1:11">
      <c r="H106" s="121"/>
      <c r="J106" s="121"/>
    </row>
    <row r="107" spans="1:11" ht="15">
      <c r="B107" s="3" t="s">
        <v>279</v>
      </c>
      <c r="C107" s="102" t="s">
        <v>280</v>
      </c>
      <c r="H107" s="121"/>
      <c r="J107" s="121"/>
    </row>
    <row r="108" spans="1:11">
      <c r="H108" s="121"/>
      <c r="J108" s="121"/>
    </row>
    <row r="109" spans="1:11">
      <c r="A109" s="103">
        <v>1</v>
      </c>
      <c r="B109" s="104" t="s">
        <v>281</v>
      </c>
      <c r="C109" s="4" t="s">
        <v>282</v>
      </c>
      <c r="D109" s="105" t="s">
        <v>283</v>
      </c>
      <c r="E109" s="106">
        <v>1</v>
      </c>
      <c r="F109" s="107">
        <v>0</v>
      </c>
      <c r="G109" s="108">
        <f>E109*F109</f>
        <v>0</v>
      </c>
      <c r="H109" s="121"/>
      <c r="I109" s="109"/>
      <c r="J109" s="122"/>
      <c r="K109" s="109">
        <f>E109*J109</f>
        <v>0</v>
      </c>
    </row>
    <row r="110" spans="1:11">
      <c r="A110" s="103">
        <v>2</v>
      </c>
      <c r="B110" s="104" t="s">
        <v>287</v>
      </c>
      <c r="C110" s="4" t="s">
        <v>288</v>
      </c>
      <c r="D110" s="105" t="s">
        <v>101</v>
      </c>
      <c r="E110" s="106">
        <v>1</v>
      </c>
      <c r="F110" s="107">
        <v>0</v>
      </c>
      <c r="G110" s="108">
        <f>E110*F110</f>
        <v>0</v>
      </c>
      <c r="H110" s="121"/>
      <c r="I110" s="109"/>
      <c r="J110" s="122"/>
      <c r="K110" s="109">
        <f>E110*J110</f>
        <v>0</v>
      </c>
    </row>
    <row r="111" spans="1:11">
      <c r="A111" s="103">
        <v>3</v>
      </c>
      <c r="B111" s="104" t="s">
        <v>290</v>
      </c>
      <c r="C111" s="4" t="s">
        <v>291</v>
      </c>
      <c r="D111" s="105" t="s">
        <v>283</v>
      </c>
      <c r="E111" s="106">
        <v>1</v>
      </c>
      <c r="F111" s="107">
        <v>0</v>
      </c>
      <c r="G111" s="108">
        <f>E111*F111</f>
        <v>0</v>
      </c>
      <c r="H111" s="121"/>
      <c r="I111" s="109"/>
      <c r="J111" s="122"/>
      <c r="K111" s="109">
        <f>E111*J111</f>
        <v>0</v>
      </c>
    </row>
    <row r="112" spans="1:11">
      <c r="C112" s="110" t="str">
        <f>CONCATENATE(B107," celkem")</f>
        <v>73 celkem</v>
      </c>
      <c r="G112" s="111">
        <f>SUBTOTAL(9,G109:G111)</f>
        <v>0</v>
      </c>
      <c r="H112" s="121"/>
      <c r="I112" s="112">
        <f>SUBTOTAL(9,I109:I111)</f>
        <v>0</v>
      </c>
      <c r="J112" s="121"/>
      <c r="K112" s="112">
        <f>SUBTOTAL(9,K109:K111)</f>
        <v>0</v>
      </c>
    </row>
    <row r="113" spans="1:11">
      <c r="H113" s="121"/>
      <c r="J113" s="121"/>
    </row>
    <row r="114" spans="1:11" ht="15">
      <c r="B114" s="3" t="s">
        <v>292</v>
      </c>
      <c r="C114" s="102" t="s">
        <v>293</v>
      </c>
      <c r="H114" s="121"/>
      <c r="J114" s="121"/>
    </row>
    <row r="115" spans="1:11">
      <c r="H115" s="121"/>
      <c r="J115" s="121"/>
    </row>
    <row r="116" spans="1:11">
      <c r="A116" s="103">
        <v>1</v>
      </c>
      <c r="B116" s="104" t="s">
        <v>294</v>
      </c>
      <c r="C116" s="4" t="s">
        <v>295</v>
      </c>
      <c r="D116" s="105" t="s">
        <v>218</v>
      </c>
      <c r="E116" s="106">
        <v>2.747223</v>
      </c>
      <c r="F116" s="107">
        <v>0</v>
      </c>
      <c r="G116" s="108">
        <f t="shared" ref="G116:G127" si="6">E116*F116</f>
        <v>0</v>
      </c>
      <c r="H116" s="121"/>
      <c r="I116" s="109"/>
      <c r="J116" s="122"/>
      <c r="K116" s="109">
        <f>E116*J116</f>
        <v>0</v>
      </c>
    </row>
    <row r="117" spans="1:11">
      <c r="A117" s="103">
        <v>2</v>
      </c>
      <c r="B117" s="104" t="s">
        <v>296</v>
      </c>
      <c r="C117" s="4" t="s">
        <v>297</v>
      </c>
      <c r="D117" s="105" t="s">
        <v>105</v>
      </c>
      <c r="E117" s="106">
        <v>94.5</v>
      </c>
      <c r="F117" s="107">
        <v>0</v>
      </c>
      <c r="G117" s="108">
        <f t="shared" si="6"/>
        <v>0</v>
      </c>
      <c r="H117" s="121"/>
      <c r="I117" s="109"/>
      <c r="J117" s="122"/>
      <c r="K117" s="109">
        <f>E117*J117</f>
        <v>0</v>
      </c>
    </row>
    <row r="118" spans="1:11">
      <c r="A118" s="113" t="s">
        <v>257</v>
      </c>
      <c r="B118" s="114" t="s">
        <v>300</v>
      </c>
      <c r="C118" s="4" t="s">
        <v>301</v>
      </c>
      <c r="D118" s="105" t="s">
        <v>302</v>
      </c>
      <c r="E118" s="106">
        <v>1.8</v>
      </c>
      <c r="F118" s="107">
        <v>0.75</v>
      </c>
      <c r="G118" s="108">
        <f t="shared" si="6"/>
        <v>1.35</v>
      </c>
      <c r="H118" s="122"/>
      <c r="I118" s="109">
        <f>E118*H118</f>
        <v>0</v>
      </c>
      <c r="J118" s="121"/>
      <c r="K118" s="109"/>
    </row>
    <row r="119" spans="1:11">
      <c r="A119" s="103">
        <v>3</v>
      </c>
      <c r="B119" s="104" t="s">
        <v>303</v>
      </c>
      <c r="C119" s="4" t="s">
        <v>304</v>
      </c>
      <c r="D119" s="105" t="s">
        <v>92</v>
      </c>
      <c r="E119" s="106">
        <v>3.3</v>
      </c>
      <c r="F119" s="107">
        <v>2.4309999999999998E-2</v>
      </c>
      <c r="G119" s="108">
        <f t="shared" si="6"/>
        <v>8.0222999999999989E-2</v>
      </c>
      <c r="H119" s="121"/>
      <c r="I119" s="109"/>
      <c r="J119" s="122"/>
      <c r="K119" s="109">
        <f>E119*J119</f>
        <v>0</v>
      </c>
    </row>
    <row r="120" spans="1:11">
      <c r="A120" s="103">
        <v>4</v>
      </c>
      <c r="B120" s="104" t="s">
        <v>306</v>
      </c>
      <c r="C120" s="4" t="s">
        <v>307</v>
      </c>
      <c r="D120" s="105" t="s">
        <v>105</v>
      </c>
      <c r="E120" s="106">
        <v>36</v>
      </c>
      <c r="F120" s="107">
        <v>0</v>
      </c>
      <c r="G120" s="108">
        <f t="shared" si="6"/>
        <v>0</v>
      </c>
      <c r="H120" s="121"/>
      <c r="I120" s="109"/>
      <c r="J120" s="122"/>
      <c r="K120" s="109">
        <f>E120*J120</f>
        <v>0</v>
      </c>
    </row>
    <row r="121" spans="1:11">
      <c r="A121" s="113" t="s">
        <v>309</v>
      </c>
      <c r="B121" s="114" t="s">
        <v>310</v>
      </c>
      <c r="C121" s="4" t="s">
        <v>311</v>
      </c>
      <c r="D121" s="105" t="s">
        <v>302</v>
      </c>
      <c r="E121" s="106">
        <v>0.4</v>
      </c>
      <c r="F121" s="107">
        <v>0.75</v>
      </c>
      <c r="G121" s="108">
        <f t="shared" si="6"/>
        <v>0.30000000000000004</v>
      </c>
      <c r="H121" s="122"/>
      <c r="I121" s="109">
        <f>E121*H121</f>
        <v>0</v>
      </c>
      <c r="J121" s="121"/>
      <c r="K121" s="109"/>
    </row>
    <row r="122" spans="1:11">
      <c r="A122" s="103">
        <v>5</v>
      </c>
      <c r="B122" s="104" t="s">
        <v>312</v>
      </c>
      <c r="C122" s="4" t="s">
        <v>313</v>
      </c>
      <c r="D122" s="105" t="s">
        <v>105</v>
      </c>
      <c r="E122" s="106">
        <v>270</v>
      </c>
      <c r="F122" s="107">
        <v>0</v>
      </c>
      <c r="G122" s="108">
        <f t="shared" si="6"/>
        <v>0</v>
      </c>
      <c r="H122" s="121"/>
      <c r="I122" s="109"/>
      <c r="J122" s="122"/>
      <c r="K122" s="109">
        <f>E122*J122</f>
        <v>0</v>
      </c>
    </row>
    <row r="123" spans="1:11">
      <c r="A123" s="113" t="s">
        <v>315</v>
      </c>
      <c r="B123" s="114" t="s">
        <v>316</v>
      </c>
      <c r="C123" s="4" t="s">
        <v>317</v>
      </c>
      <c r="D123" s="105" t="s">
        <v>302</v>
      </c>
      <c r="E123" s="106">
        <v>0.75</v>
      </c>
      <c r="F123" s="107">
        <v>0.75</v>
      </c>
      <c r="G123" s="108">
        <f t="shared" si="6"/>
        <v>0.5625</v>
      </c>
      <c r="H123" s="122"/>
      <c r="I123" s="109">
        <f>E123*H123</f>
        <v>0</v>
      </c>
      <c r="J123" s="121"/>
      <c r="K123" s="109"/>
    </row>
    <row r="124" spans="1:11">
      <c r="A124" s="103">
        <v>6</v>
      </c>
      <c r="B124" s="104" t="s">
        <v>318</v>
      </c>
      <c r="C124" s="4" t="s">
        <v>319</v>
      </c>
      <c r="D124" s="105" t="s">
        <v>131</v>
      </c>
      <c r="E124" s="106">
        <v>12</v>
      </c>
      <c r="F124" s="107">
        <v>0</v>
      </c>
      <c r="G124" s="108">
        <f t="shared" si="6"/>
        <v>0</v>
      </c>
      <c r="H124" s="121"/>
      <c r="I124" s="109"/>
      <c r="J124" s="122"/>
      <c r="K124" s="109">
        <f>E124*J124</f>
        <v>0</v>
      </c>
    </row>
    <row r="125" spans="1:11">
      <c r="A125" s="113" t="s">
        <v>321</v>
      </c>
      <c r="B125" s="114" t="s">
        <v>322</v>
      </c>
      <c r="C125" s="4" t="s">
        <v>323</v>
      </c>
      <c r="D125" s="105" t="s">
        <v>302</v>
      </c>
      <c r="E125" s="106">
        <v>0.35</v>
      </c>
      <c r="F125" s="107">
        <v>0.75</v>
      </c>
      <c r="G125" s="108">
        <f t="shared" si="6"/>
        <v>0.26249999999999996</v>
      </c>
      <c r="H125" s="122"/>
      <c r="I125" s="109">
        <f>E125*H125</f>
        <v>0</v>
      </c>
      <c r="J125" s="121"/>
      <c r="K125" s="109"/>
    </row>
    <row r="126" spans="1:11">
      <c r="A126" s="103">
        <v>7</v>
      </c>
      <c r="B126" s="104" t="s">
        <v>324</v>
      </c>
      <c r="C126" s="4" t="s">
        <v>325</v>
      </c>
      <c r="D126" s="105" t="s">
        <v>326</v>
      </c>
      <c r="E126" s="106">
        <v>96</v>
      </c>
      <c r="F126" s="107">
        <v>0</v>
      </c>
      <c r="G126" s="108">
        <f t="shared" si="6"/>
        <v>0</v>
      </c>
      <c r="H126" s="121"/>
      <c r="I126" s="109"/>
      <c r="J126" s="122"/>
      <c r="K126" s="109">
        <f>E126*J126</f>
        <v>0</v>
      </c>
    </row>
    <row r="127" spans="1:11">
      <c r="A127" s="113" t="s">
        <v>327</v>
      </c>
      <c r="B127" s="114" t="s">
        <v>110</v>
      </c>
      <c r="C127" s="4" t="s">
        <v>328</v>
      </c>
      <c r="D127" s="105" t="s">
        <v>101</v>
      </c>
      <c r="E127" s="106">
        <v>96</v>
      </c>
      <c r="F127" s="107">
        <v>2E-3</v>
      </c>
      <c r="G127" s="108">
        <f t="shared" si="6"/>
        <v>0.192</v>
      </c>
      <c r="H127" s="122"/>
      <c r="I127" s="109">
        <f>E127*H127</f>
        <v>0</v>
      </c>
      <c r="J127" s="121"/>
      <c r="K127" s="109"/>
    </row>
    <row r="128" spans="1:11">
      <c r="A128" s="103">
        <v>8</v>
      </c>
      <c r="B128" s="104" t="s">
        <v>329</v>
      </c>
      <c r="C128" s="4" t="s">
        <v>330</v>
      </c>
      <c r="D128" s="105" t="s">
        <v>131</v>
      </c>
      <c r="E128" s="106">
        <v>109.65</v>
      </c>
      <c r="F128" s="107">
        <v>1.4999999999999999E-2</v>
      </c>
      <c r="G128" s="116" t="str">
        <f t="shared" ref="G128:G134" si="7">FIXED(E128*F128,3,TRUE)</f>
        <v>1,645</v>
      </c>
      <c r="H128" s="121"/>
      <c r="I128" s="109"/>
      <c r="J128" s="122"/>
      <c r="K128" s="109">
        <f t="shared" ref="K128:K135" si="8">E128*J128</f>
        <v>0</v>
      </c>
    </row>
    <row r="129" spans="1:11">
      <c r="A129" s="103">
        <v>9</v>
      </c>
      <c r="B129" s="104" t="s">
        <v>264</v>
      </c>
      <c r="C129" s="4" t="s">
        <v>265</v>
      </c>
      <c r="D129" s="105" t="s">
        <v>218</v>
      </c>
      <c r="E129" s="106">
        <v>3.6820900000000001</v>
      </c>
      <c r="F129" s="107">
        <v>0</v>
      </c>
      <c r="G129" s="116" t="str">
        <f t="shared" si="7"/>
        <v>0,000</v>
      </c>
      <c r="H129" s="121"/>
      <c r="I129" s="109"/>
      <c r="J129" s="122"/>
      <c r="K129" s="109">
        <f t="shared" si="8"/>
        <v>0</v>
      </c>
    </row>
    <row r="130" spans="1:11">
      <c r="A130" s="103">
        <v>10</v>
      </c>
      <c r="B130" s="104" t="s">
        <v>266</v>
      </c>
      <c r="C130" s="4" t="s">
        <v>267</v>
      </c>
      <c r="D130" s="105" t="s">
        <v>218</v>
      </c>
      <c r="E130" s="106">
        <v>3.6820900000000001</v>
      </c>
      <c r="F130" s="107">
        <v>0</v>
      </c>
      <c r="G130" s="116" t="str">
        <f t="shared" si="7"/>
        <v>0,000</v>
      </c>
      <c r="H130" s="121"/>
      <c r="I130" s="109"/>
      <c r="J130" s="122"/>
      <c r="K130" s="109">
        <f t="shared" si="8"/>
        <v>0</v>
      </c>
    </row>
    <row r="131" spans="1:11">
      <c r="A131" s="103">
        <v>11</v>
      </c>
      <c r="B131" s="104" t="s">
        <v>268</v>
      </c>
      <c r="C131" s="4" t="s">
        <v>269</v>
      </c>
      <c r="D131" s="105" t="s">
        <v>218</v>
      </c>
      <c r="E131" s="106">
        <v>69.959710000000001</v>
      </c>
      <c r="F131" s="107">
        <v>0</v>
      </c>
      <c r="G131" s="116" t="str">
        <f t="shared" si="7"/>
        <v>0,000</v>
      </c>
      <c r="H131" s="121"/>
      <c r="I131" s="109"/>
      <c r="J131" s="122"/>
      <c r="K131" s="109">
        <f t="shared" si="8"/>
        <v>0</v>
      </c>
    </row>
    <row r="132" spans="1:11">
      <c r="A132" s="103">
        <v>12</v>
      </c>
      <c r="B132" s="104" t="s">
        <v>270</v>
      </c>
      <c r="C132" s="4" t="s">
        <v>271</v>
      </c>
      <c r="D132" s="105" t="s">
        <v>218</v>
      </c>
      <c r="E132" s="106">
        <v>3.6820900000000001</v>
      </c>
      <c r="F132" s="107">
        <v>0</v>
      </c>
      <c r="G132" s="116" t="str">
        <f t="shared" si="7"/>
        <v>0,000</v>
      </c>
      <c r="H132" s="121"/>
      <c r="I132" s="109"/>
      <c r="J132" s="122"/>
      <c r="K132" s="109">
        <f t="shared" si="8"/>
        <v>0</v>
      </c>
    </row>
    <row r="133" spans="1:11">
      <c r="A133" s="103">
        <v>13</v>
      </c>
      <c r="B133" s="104" t="s">
        <v>272</v>
      </c>
      <c r="C133" s="4" t="s">
        <v>273</v>
      </c>
      <c r="D133" s="105" t="s">
        <v>218</v>
      </c>
      <c r="E133" s="106">
        <v>3.6820900000000001</v>
      </c>
      <c r="F133" s="107">
        <v>0</v>
      </c>
      <c r="G133" s="116" t="str">
        <f t="shared" si="7"/>
        <v>0,000</v>
      </c>
      <c r="H133" s="121"/>
      <c r="I133" s="109"/>
      <c r="J133" s="122"/>
      <c r="K133" s="109">
        <f t="shared" si="8"/>
        <v>0</v>
      </c>
    </row>
    <row r="134" spans="1:11">
      <c r="A134" s="103">
        <v>14</v>
      </c>
      <c r="B134" s="104" t="s">
        <v>331</v>
      </c>
      <c r="C134" s="4" t="s">
        <v>332</v>
      </c>
      <c r="D134" s="105" t="s">
        <v>131</v>
      </c>
      <c r="E134" s="106">
        <v>86</v>
      </c>
      <c r="F134" s="107">
        <v>2.3689999999999999E-2</v>
      </c>
      <c r="G134" s="116" t="str">
        <f t="shared" si="7"/>
        <v>2,037</v>
      </c>
      <c r="H134" s="121"/>
      <c r="I134" s="109"/>
      <c r="J134" s="122"/>
      <c r="K134" s="109">
        <f t="shared" si="8"/>
        <v>0</v>
      </c>
    </row>
    <row r="135" spans="1:11">
      <c r="A135" s="103">
        <v>15</v>
      </c>
      <c r="B135" s="104" t="s">
        <v>334</v>
      </c>
      <c r="C135" s="4" t="s">
        <v>335</v>
      </c>
      <c r="D135" s="105" t="s">
        <v>105</v>
      </c>
      <c r="E135" s="106">
        <v>9.9</v>
      </c>
      <c r="F135" s="107">
        <v>0</v>
      </c>
      <c r="G135" s="108">
        <f>E135*F135</f>
        <v>0</v>
      </c>
      <c r="H135" s="121"/>
      <c r="I135" s="109"/>
      <c r="J135" s="122"/>
      <c r="K135" s="109">
        <f t="shared" si="8"/>
        <v>0</v>
      </c>
    </row>
    <row r="136" spans="1:11">
      <c r="C136" s="110" t="str">
        <f>CONCATENATE(B114," celkem")</f>
        <v>762 celkem</v>
      </c>
      <c r="G136" s="111">
        <f>SUBTOTAL(9,G116:G135)</f>
        <v>2.747223</v>
      </c>
      <c r="H136" s="121"/>
      <c r="I136" s="112">
        <f>SUBTOTAL(9,I116:I135)</f>
        <v>0</v>
      </c>
      <c r="J136" s="121"/>
      <c r="K136" s="112">
        <f>SUBTOTAL(9,K116:K135)</f>
        <v>0</v>
      </c>
    </row>
    <row r="137" spans="1:11">
      <c r="H137" s="121"/>
      <c r="J137" s="121"/>
    </row>
    <row r="138" spans="1:11" ht="15">
      <c r="B138" s="3" t="s">
        <v>337</v>
      </c>
      <c r="C138" s="102" t="s">
        <v>338</v>
      </c>
      <c r="H138" s="121"/>
      <c r="J138" s="121"/>
    </row>
    <row r="139" spans="1:11">
      <c r="H139" s="121"/>
      <c r="J139" s="121"/>
    </row>
    <row r="140" spans="1:11">
      <c r="A140" s="103">
        <v>1</v>
      </c>
      <c r="B140" s="104" t="s">
        <v>339</v>
      </c>
      <c r="C140" s="4" t="s">
        <v>340</v>
      </c>
      <c r="D140" s="105" t="s">
        <v>218</v>
      </c>
      <c r="E140" s="106">
        <v>1.29</v>
      </c>
      <c r="F140" s="107">
        <v>0</v>
      </c>
      <c r="G140" s="108">
        <f>E140*F140</f>
        <v>0</v>
      </c>
      <c r="H140" s="121"/>
      <c r="I140" s="109"/>
      <c r="J140" s="122"/>
      <c r="K140" s="109">
        <f>E140*J140</f>
        <v>0</v>
      </c>
    </row>
    <row r="141" spans="1:11">
      <c r="A141" s="103">
        <v>2</v>
      </c>
      <c r="B141" s="104" t="s">
        <v>341</v>
      </c>
      <c r="C141" s="4" t="s">
        <v>342</v>
      </c>
      <c r="D141" s="105" t="s">
        <v>131</v>
      </c>
      <c r="E141" s="106">
        <v>86</v>
      </c>
      <c r="F141" s="107">
        <v>1.4999999999999999E-2</v>
      </c>
      <c r="G141" s="108">
        <f>E141*F141</f>
        <v>1.29</v>
      </c>
      <c r="H141" s="121"/>
      <c r="I141" s="109"/>
      <c r="J141" s="122"/>
      <c r="K141" s="109">
        <f>E141*J141</f>
        <v>0</v>
      </c>
    </row>
    <row r="142" spans="1:11">
      <c r="C142" s="110" t="str">
        <f>CONCATENATE(B138," celkem")</f>
        <v>763 celkem</v>
      </c>
      <c r="G142" s="111">
        <f>SUBTOTAL(9,G140:G141)</f>
        <v>1.29</v>
      </c>
      <c r="H142" s="121"/>
      <c r="I142" s="112">
        <f>SUBTOTAL(9,I140:I141)</f>
        <v>0</v>
      </c>
      <c r="J142" s="121"/>
      <c r="K142" s="112">
        <f>SUBTOTAL(9,K140:K141)</f>
        <v>0</v>
      </c>
    </row>
    <row r="143" spans="1:11">
      <c r="H143" s="121"/>
      <c r="J143" s="121"/>
    </row>
    <row r="144" spans="1:11" ht="15">
      <c r="B144" s="3" t="s">
        <v>344</v>
      </c>
      <c r="C144" s="102" t="s">
        <v>345</v>
      </c>
      <c r="H144" s="121"/>
      <c r="J144" s="121"/>
    </row>
    <row r="145" spans="1:11">
      <c r="H145" s="121"/>
      <c r="J145" s="121"/>
    </row>
    <row r="146" spans="1:11">
      <c r="A146" s="103">
        <v>1</v>
      </c>
      <c r="B146" s="104" t="s">
        <v>346</v>
      </c>
      <c r="C146" s="4" t="s">
        <v>347</v>
      </c>
      <c r="D146" s="105" t="s">
        <v>218</v>
      </c>
      <c r="E146" s="106">
        <v>0.46600000000000003</v>
      </c>
      <c r="F146" s="107">
        <v>0</v>
      </c>
      <c r="G146" s="108">
        <f>E146*F146</f>
        <v>0</v>
      </c>
      <c r="H146" s="121"/>
      <c r="I146" s="109"/>
      <c r="J146" s="122"/>
      <c r="K146" s="109">
        <f t="shared" ref="K146:K159" si="9">E146*J146</f>
        <v>0</v>
      </c>
    </row>
    <row r="147" spans="1:11">
      <c r="A147" s="103">
        <v>2</v>
      </c>
      <c r="B147" s="104" t="s">
        <v>348</v>
      </c>
      <c r="C147" s="4" t="s">
        <v>349</v>
      </c>
      <c r="D147" s="105" t="s">
        <v>131</v>
      </c>
      <c r="E147" s="106">
        <v>109.65</v>
      </c>
      <c r="F147" s="107">
        <v>7.3200000000000001E-3</v>
      </c>
      <c r="G147" s="116" t="str">
        <f t="shared" ref="G147:G153" si="10">FIXED(E147*F147,3,TRUE)</f>
        <v>0,803</v>
      </c>
      <c r="H147" s="121"/>
      <c r="I147" s="109"/>
      <c r="J147" s="122"/>
      <c r="K147" s="109">
        <f t="shared" si="9"/>
        <v>0</v>
      </c>
    </row>
    <row r="148" spans="1:11">
      <c r="A148" s="103">
        <v>3</v>
      </c>
      <c r="B148" s="104" t="s">
        <v>264</v>
      </c>
      <c r="C148" s="4" t="s">
        <v>265</v>
      </c>
      <c r="D148" s="105" t="s">
        <v>218</v>
      </c>
      <c r="E148" s="106">
        <v>0.80263799999999996</v>
      </c>
      <c r="F148" s="107">
        <v>0</v>
      </c>
      <c r="G148" s="116" t="str">
        <f t="shared" si="10"/>
        <v>0,000</v>
      </c>
      <c r="H148" s="121"/>
      <c r="I148" s="109"/>
      <c r="J148" s="122"/>
      <c r="K148" s="109">
        <f t="shared" si="9"/>
        <v>0</v>
      </c>
    </row>
    <row r="149" spans="1:11">
      <c r="A149" s="103">
        <v>4</v>
      </c>
      <c r="B149" s="104" t="s">
        <v>266</v>
      </c>
      <c r="C149" s="4" t="s">
        <v>267</v>
      </c>
      <c r="D149" s="105" t="s">
        <v>218</v>
      </c>
      <c r="E149" s="106">
        <v>0.80263799999999996</v>
      </c>
      <c r="F149" s="107">
        <v>0</v>
      </c>
      <c r="G149" s="116" t="str">
        <f t="shared" si="10"/>
        <v>0,000</v>
      </c>
      <c r="H149" s="121"/>
      <c r="I149" s="109"/>
      <c r="J149" s="122"/>
      <c r="K149" s="109">
        <f t="shared" si="9"/>
        <v>0</v>
      </c>
    </row>
    <row r="150" spans="1:11">
      <c r="A150" s="103">
        <v>5</v>
      </c>
      <c r="B150" s="104" t="s">
        <v>268</v>
      </c>
      <c r="C150" s="4" t="s">
        <v>269</v>
      </c>
      <c r="D150" s="105" t="s">
        <v>218</v>
      </c>
      <c r="E150" s="106">
        <v>15.250121999999999</v>
      </c>
      <c r="F150" s="107">
        <v>0</v>
      </c>
      <c r="G150" s="116" t="str">
        <f t="shared" si="10"/>
        <v>0,000</v>
      </c>
      <c r="H150" s="121"/>
      <c r="I150" s="109"/>
      <c r="J150" s="122"/>
      <c r="K150" s="109">
        <f t="shared" si="9"/>
        <v>0</v>
      </c>
    </row>
    <row r="151" spans="1:11">
      <c r="A151" s="103">
        <v>6</v>
      </c>
      <c r="B151" s="104" t="s">
        <v>270</v>
      </c>
      <c r="C151" s="4" t="s">
        <v>271</v>
      </c>
      <c r="D151" s="105" t="s">
        <v>218</v>
      </c>
      <c r="E151" s="106">
        <v>0.80263799999999996</v>
      </c>
      <c r="F151" s="107">
        <v>0</v>
      </c>
      <c r="G151" s="116" t="str">
        <f t="shared" si="10"/>
        <v>0,000</v>
      </c>
      <c r="H151" s="121"/>
      <c r="I151" s="109"/>
      <c r="J151" s="122"/>
      <c r="K151" s="109">
        <f t="shared" si="9"/>
        <v>0</v>
      </c>
    </row>
    <row r="152" spans="1:11">
      <c r="A152" s="103">
        <v>7</v>
      </c>
      <c r="B152" s="104" t="s">
        <v>272</v>
      </c>
      <c r="C152" s="4" t="s">
        <v>273</v>
      </c>
      <c r="D152" s="105" t="s">
        <v>218</v>
      </c>
      <c r="E152" s="106">
        <v>0.80263799999999996</v>
      </c>
      <c r="F152" s="107">
        <v>0</v>
      </c>
      <c r="G152" s="116" t="str">
        <f t="shared" si="10"/>
        <v>0,000</v>
      </c>
      <c r="H152" s="121"/>
      <c r="I152" s="109"/>
      <c r="J152" s="122"/>
      <c r="K152" s="109">
        <f t="shared" si="9"/>
        <v>0</v>
      </c>
    </row>
    <row r="153" spans="1:11">
      <c r="A153" s="103">
        <v>8</v>
      </c>
      <c r="B153" s="104" t="s">
        <v>350</v>
      </c>
      <c r="C153" s="4" t="s">
        <v>351</v>
      </c>
      <c r="D153" s="105" t="s">
        <v>101</v>
      </c>
      <c r="E153" s="106">
        <v>1</v>
      </c>
      <c r="F153" s="107">
        <v>0</v>
      </c>
      <c r="G153" s="116" t="str">
        <f t="shared" si="10"/>
        <v>0,000</v>
      </c>
      <c r="H153" s="121"/>
      <c r="I153" s="109"/>
      <c r="J153" s="122"/>
      <c r="K153" s="109">
        <f t="shared" si="9"/>
        <v>0</v>
      </c>
    </row>
    <row r="154" spans="1:11">
      <c r="A154" s="103">
        <v>9</v>
      </c>
      <c r="B154" s="104" t="s">
        <v>352</v>
      </c>
      <c r="C154" s="4" t="s">
        <v>353</v>
      </c>
      <c r="D154" s="105" t="s">
        <v>131</v>
      </c>
      <c r="E154" s="106">
        <v>5.6</v>
      </c>
      <c r="F154" s="107">
        <v>5.0000000000000001E-3</v>
      </c>
      <c r="G154" s="108">
        <f t="shared" ref="G154:G159" si="11">E154*F154</f>
        <v>2.7999999999999997E-2</v>
      </c>
      <c r="H154" s="121"/>
      <c r="I154" s="109"/>
      <c r="J154" s="122"/>
      <c r="K154" s="109">
        <f t="shared" si="9"/>
        <v>0</v>
      </c>
    </row>
    <row r="155" spans="1:11">
      <c r="A155" s="103">
        <v>10</v>
      </c>
      <c r="B155" s="104" t="s">
        <v>354</v>
      </c>
      <c r="C155" s="4" t="s">
        <v>355</v>
      </c>
      <c r="D155" s="105" t="s">
        <v>105</v>
      </c>
      <c r="E155" s="106">
        <v>19.7</v>
      </c>
      <c r="F155" s="107">
        <v>4.0000000000000001E-3</v>
      </c>
      <c r="G155" s="108">
        <f t="shared" si="11"/>
        <v>7.8799999999999995E-2</v>
      </c>
      <c r="H155" s="121"/>
      <c r="I155" s="109"/>
      <c r="J155" s="122"/>
      <c r="K155" s="109">
        <f t="shared" si="9"/>
        <v>0</v>
      </c>
    </row>
    <row r="156" spans="1:11">
      <c r="A156" s="103">
        <v>11</v>
      </c>
      <c r="B156" s="104" t="s">
        <v>356</v>
      </c>
      <c r="C156" s="4" t="s">
        <v>357</v>
      </c>
      <c r="D156" s="105" t="s">
        <v>105</v>
      </c>
      <c r="E156" s="106">
        <v>27.2</v>
      </c>
      <c r="F156" s="107">
        <v>4.0000000000000001E-3</v>
      </c>
      <c r="G156" s="108">
        <f t="shared" si="11"/>
        <v>0.10879999999999999</v>
      </c>
      <c r="H156" s="121"/>
      <c r="I156" s="109"/>
      <c r="J156" s="122"/>
      <c r="K156" s="109">
        <f t="shared" si="9"/>
        <v>0</v>
      </c>
    </row>
    <row r="157" spans="1:11">
      <c r="A157" s="103">
        <v>12</v>
      </c>
      <c r="B157" s="104" t="s">
        <v>358</v>
      </c>
      <c r="C157" s="4" t="s">
        <v>359</v>
      </c>
      <c r="D157" s="105" t="s">
        <v>105</v>
      </c>
      <c r="E157" s="106">
        <v>41.35</v>
      </c>
      <c r="F157" s="107">
        <v>4.0000000000000001E-3</v>
      </c>
      <c r="G157" s="108">
        <f t="shared" si="11"/>
        <v>0.16540000000000002</v>
      </c>
      <c r="H157" s="121"/>
      <c r="I157" s="109"/>
      <c r="J157" s="122"/>
      <c r="K157" s="109">
        <f t="shared" si="9"/>
        <v>0</v>
      </c>
    </row>
    <row r="158" spans="1:11">
      <c r="A158" s="103">
        <v>13</v>
      </c>
      <c r="B158" s="104" t="s">
        <v>371</v>
      </c>
      <c r="C158" s="4" t="s">
        <v>372</v>
      </c>
      <c r="D158" s="105" t="s">
        <v>101</v>
      </c>
      <c r="E158" s="106">
        <v>9.8000000000000007</v>
      </c>
      <c r="F158" s="107">
        <v>5.0000000000000001E-3</v>
      </c>
      <c r="G158" s="108">
        <f t="shared" si="11"/>
        <v>4.9000000000000002E-2</v>
      </c>
      <c r="H158" s="121"/>
      <c r="I158" s="109"/>
      <c r="J158" s="122"/>
      <c r="K158" s="109">
        <f t="shared" si="9"/>
        <v>0</v>
      </c>
    </row>
    <row r="159" spans="1:11">
      <c r="A159" s="103">
        <v>14</v>
      </c>
      <c r="B159" s="104" t="s">
        <v>374</v>
      </c>
      <c r="C159" s="4" t="s">
        <v>375</v>
      </c>
      <c r="D159" s="105" t="s">
        <v>131</v>
      </c>
      <c r="E159" s="106">
        <v>7.2</v>
      </c>
      <c r="F159" s="107">
        <v>5.0000000000000001E-3</v>
      </c>
      <c r="G159" s="108">
        <f t="shared" si="11"/>
        <v>3.6000000000000004E-2</v>
      </c>
      <c r="H159" s="121"/>
      <c r="I159" s="109"/>
      <c r="J159" s="122"/>
      <c r="K159" s="109">
        <f t="shared" si="9"/>
        <v>0</v>
      </c>
    </row>
    <row r="160" spans="1:11">
      <c r="C160" s="110" t="str">
        <f>CONCATENATE(B144," celkem")</f>
        <v>764 celkem</v>
      </c>
      <c r="G160" s="111">
        <f>SUBTOTAL(9,G146:G159)</f>
        <v>0.46599999999999997</v>
      </c>
      <c r="H160" s="121"/>
      <c r="I160" s="112">
        <f>SUBTOTAL(9,I146:I159)</f>
        <v>0</v>
      </c>
      <c r="J160" s="121"/>
      <c r="K160" s="112">
        <f>SUBTOTAL(9,K146:K159)</f>
        <v>0</v>
      </c>
    </row>
    <row r="161" spans="1:11">
      <c r="C161" s="6"/>
      <c r="H161" s="121"/>
      <c r="J161" s="121"/>
    </row>
    <row r="162" spans="1:11" ht="15">
      <c r="B162" s="3" t="s">
        <v>376</v>
      </c>
      <c r="C162" s="102" t="s">
        <v>377</v>
      </c>
      <c r="H162" s="121"/>
      <c r="J162" s="121"/>
    </row>
    <row r="163" spans="1:11">
      <c r="H163" s="121"/>
      <c r="J163" s="121"/>
    </row>
    <row r="164" spans="1:11">
      <c r="A164" s="103">
        <v>1</v>
      </c>
      <c r="B164" s="104" t="s">
        <v>378</v>
      </c>
      <c r="C164" s="4" t="s">
        <v>379</v>
      </c>
      <c r="D164" s="105" t="s">
        <v>218</v>
      </c>
      <c r="E164" s="106">
        <v>5.5921500000000002</v>
      </c>
      <c r="F164" s="107">
        <v>0</v>
      </c>
      <c r="G164" s="108">
        <f>E164*F164</f>
        <v>0</v>
      </c>
      <c r="H164" s="121"/>
      <c r="I164" s="109"/>
      <c r="J164" s="122"/>
      <c r="K164" s="109">
        <f>E164*J164</f>
        <v>0</v>
      </c>
    </row>
    <row r="165" spans="1:11">
      <c r="A165" s="103">
        <v>2</v>
      </c>
      <c r="B165" s="104" t="s">
        <v>380</v>
      </c>
      <c r="C165" s="4" t="s">
        <v>620</v>
      </c>
      <c r="D165" s="105" t="s">
        <v>131</v>
      </c>
      <c r="E165" s="106">
        <v>109.65</v>
      </c>
      <c r="F165" s="107">
        <v>0.05</v>
      </c>
      <c r="G165" s="108">
        <f>E165*F165</f>
        <v>5.4825000000000008</v>
      </c>
      <c r="H165" s="121"/>
      <c r="I165" s="109"/>
      <c r="J165" s="122"/>
      <c r="K165" s="109">
        <f>E165*J165</f>
        <v>0</v>
      </c>
    </row>
    <row r="166" spans="1:11">
      <c r="A166" s="103">
        <v>3</v>
      </c>
      <c r="B166" s="104" t="s">
        <v>382</v>
      </c>
      <c r="C166" s="4" t="s">
        <v>383</v>
      </c>
      <c r="D166" s="105" t="s">
        <v>131</v>
      </c>
      <c r="E166" s="106">
        <v>109.65</v>
      </c>
      <c r="F166" s="107">
        <v>1E-3</v>
      </c>
      <c r="G166" s="108">
        <f>E166*F166</f>
        <v>0.10965000000000001</v>
      </c>
      <c r="H166" s="121"/>
      <c r="I166" s="109"/>
      <c r="J166" s="122"/>
      <c r="K166" s="109">
        <f>E166*J166</f>
        <v>0</v>
      </c>
    </row>
    <row r="167" spans="1:11">
      <c r="C167" s="110" t="str">
        <f>CONCATENATE(B162," celkem")</f>
        <v>765 celkem</v>
      </c>
      <c r="G167" s="111">
        <f>SUBTOTAL(9,G164:G166)</f>
        <v>5.5921500000000011</v>
      </c>
      <c r="H167" s="121"/>
      <c r="I167" s="112">
        <f>SUBTOTAL(9,I164:I166)</f>
        <v>0</v>
      </c>
      <c r="J167" s="121"/>
      <c r="K167" s="112">
        <f>SUBTOTAL(9,K164:K166)</f>
        <v>0</v>
      </c>
    </row>
    <row r="168" spans="1:11">
      <c r="H168" s="121"/>
      <c r="J168" s="121"/>
    </row>
    <row r="169" spans="1:11" ht="15">
      <c r="B169" s="3" t="s">
        <v>384</v>
      </c>
      <c r="C169" s="102" t="s">
        <v>385</v>
      </c>
      <c r="H169" s="121"/>
      <c r="J169" s="121"/>
    </row>
    <row r="170" spans="1:11">
      <c r="H170" s="121"/>
      <c r="J170" s="121"/>
    </row>
    <row r="171" spans="1:11">
      <c r="A171" s="103">
        <v>1</v>
      </c>
      <c r="B171" s="104" t="s">
        <v>386</v>
      </c>
      <c r="C171" s="4" t="s">
        <v>387</v>
      </c>
      <c r="D171" s="105" t="s">
        <v>218</v>
      </c>
      <c r="E171" s="106">
        <v>2.6792210000000001</v>
      </c>
      <c r="F171" s="107">
        <v>0</v>
      </c>
      <c r="G171" s="108">
        <f t="shared" ref="G171:G209" si="12">E171*F171</f>
        <v>0</v>
      </c>
      <c r="H171" s="121"/>
      <c r="I171" s="109"/>
      <c r="J171" s="122"/>
      <c r="K171" s="109">
        <f>E171*J171</f>
        <v>0</v>
      </c>
    </row>
    <row r="172" spans="1:11">
      <c r="A172" s="103">
        <v>2</v>
      </c>
      <c r="B172" s="104" t="s">
        <v>388</v>
      </c>
      <c r="C172" s="4" t="s">
        <v>389</v>
      </c>
      <c r="D172" s="105" t="s">
        <v>326</v>
      </c>
      <c r="E172" s="106">
        <v>6</v>
      </c>
      <c r="F172" s="107">
        <v>2.5999999999999998E-4</v>
      </c>
      <c r="G172" s="108">
        <f t="shared" si="12"/>
        <v>1.5599999999999998E-3</v>
      </c>
      <c r="H172" s="121"/>
      <c r="I172" s="109"/>
      <c r="J172" s="122"/>
      <c r="K172" s="109">
        <f>E172*J172</f>
        <v>0</v>
      </c>
    </row>
    <row r="173" spans="1:11">
      <c r="A173" s="113" t="s">
        <v>257</v>
      </c>
      <c r="B173" s="114" t="s">
        <v>110</v>
      </c>
      <c r="C173" s="4" t="s">
        <v>393</v>
      </c>
      <c r="D173" s="105" t="s">
        <v>101</v>
      </c>
      <c r="E173" s="106">
        <v>2</v>
      </c>
      <c r="F173" s="107">
        <v>3.5000000000000003E-2</v>
      </c>
      <c r="G173" s="108">
        <f t="shared" si="12"/>
        <v>7.0000000000000007E-2</v>
      </c>
      <c r="H173" s="122"/>
      <c r="I173" s="109">
        <f>E173*H173</f>
        <v>0</v>
      </c>
      <c r="J173" s="121"/>
      <c r="K173" s="109"/>
    </row>
    <row r="174" spans="1:11">
      <c r="A174" s="113" t="s">
        <v>259</v>
      </c>
      <c r="B174" s="114" t="s">
        <v>110</v>
      </c>
      <c r="C174" s="4" t="s">
        <v>394</v>
      </c>
      <c r="D174" s="105" t="s">
        <v>101</v>
      </c>
      <c r="E174" s="106">
        <v>2</v>
      </c>
      <c r="F174" s="107">
        <v>0.05</v>
      </c>
      <c r="G174" s="108">
        <f t="shared" si="12"/>
        <v>0.1</v>
      </c>
      <c r="H174" s="122"/>
      <c r="I174" s="109">
        <f>E174*H174</f>
        <v>0</v>
      </c>
      <c r="J174" s="121"/>
      <c r="K174" s="109"/>
    </row>
    <row r="175" spans="1:11">
      <c r="A175" s="113" t="s">
        <v>395</v>
      </c>
      <c r="B175" s="114" t="s">
        <v>110</v>
      </c>
      <c r="C175" s="4" t="s">
        <v>396</v>
      </c>
      <c r="D175" s="105" t="s">
        <v>101</v>
      </c>
      <c r="E175" s="106">
        <v>2</v>
      </c>
      <c r="F175" s="107">
        <v>6.5000000000000002E-2</v>
      </c>
      <c r="G175" s="108">
        <f t="shared" si="12"/>
        <v>0.13</v>
      </c>
      <c r="H175" s="122"/>
      <c r="I175" s="109">
        <f>E175*H175</f>
        <v>0</v>
      </c>
      <c r="J175" s="121"/>
      <c r="K175" s="109"/>
    </row>
    <row r="176" spans="1:11">
      <c r="A176" s="103">
        <v>3</v>
      </c>
      <c r="B176" s="104" t="s">
        <v>397</v>
      </c>
      <c r="C176" s="4" t="s">
        <v>398</v>
      </c>
      <c r="D176" s="105" t="s">
        <v>131</v>
      </c>
      <c r="E176" s="106">
        <v>8.99</v>
      </c>
      <c r="F176" s="107">
        <v>2.5000000000000001E-4</v>
      </c>
      <c r="G176" s="108">
        <f t="shared" si="12"/>
        <v>2.2474999999999999E-3</v>
      </c>
      <c r="H176" s="121"/>
      <c r="I176" s="109"/>
      <c r="J176" s="122"/>
      <c r="K176" s="109">
        <f>E176*J176</f>
        <v>0</v>
      </c>
    </row>
    <row r="177" spans="1:11">
      <c r="A177" s="113" t="s">
        <v>109</v>
      </c>
      <c r="B177" s="114" t="s">
        <v>110</v>
      </c>
      <c r="C177" s="4" t="s">
        <v>401</v>
      </c>
      <c r="D177" s="105" t="s">
        <v>101</v>
      </c>
      <c r="E177" s="106">
        <v>4</v>
      </c>
      <c r="F177" s="107">
        <v>0.08</v>
      </c>
      <c r="G177" s="108">
        <f t="shared" si="12"/>
        <v>0.32</v>
      </c>
      <c r="H177" s="122"/>
      <c r="I177" s="109">
        <f>E177*H177</f>
        <v>0</v>
      </c>
      <c r="J177" s="121"/>
      <c r="K177" s="109"/>
    </row>
    <row r="178" spans="1:11">
      <c r="A178" s="113" t="s">
        <v>402</v>
      </c>
      <c r="B178" s="114" t="s">
        <v>110</v>
      </c>
      <c r="C178" s="4" t="s">
        <v>403</v>
      </c>
      <c r="D178" s="105" t="s">
        <v>101</v>
      </c>
      <c r="E178" s="106">
        <v>1</v>
      </c>
      <c r="F178" s="107">
        <v>0.09</v>
      </c>
      <c r="G178" s="108">
        <f t="shared" si="12"/>
        <v>0.09</v>
      </c>
      <c r="H178" s="122"/>
      <c r="I178" s="109">
        <f>E178*H178</f>
        <v>0</v>
      </c>
      <c r="J178" s="121"/>
      <c r="K178" s="109"/>
    </row>
    <row r="179" spans="1:11">
      <c r="A179" s="103">
        <v>4</v>
      </c>
      <c r="B179" s="104" t="s">
        <v>404</v>
      </c>
      <c r="C179" s="4" t="s">
        <v>405</v>
      </c>
      <c r="D179" s="105" t="s">
        <v>131</v>
      </c>
      <c r="E179" s="106">
        <v>12.36</v>
      </c>
      <c r="F179" s="107">
        <v>2.5999999999999998E-4</v>
      </c>
      <c r="G179" s="108">
        <f t="shared" si="12"/>
        <v>3.2135999999999996E-3</v>
      </c>
      <c r="H179" s="121"/>
      <c r="I179" s="109"/>
      <c r="J179" s="122"/>
      <c r="K179" s="109">
        <f>E179*J179</f>
        <v>0</v>
      </c>
    </row>
    <row r="180" spans="1:11">
      <c r="A180" s="113" t="s">
        <v>309</v>
      </c>
      <c r="B180" s="114" t="s">
        <v>110</v>
      </c>
      <c r="C180" s="4" t="s">
        <v>408</v>
      </c>
      <c r="D180" s="105" t="s">
        <v>101</v>
      </c>
      <c r="E180" s="106">
        <v>3</v>
      </c>
      <c r="F180" s="107">
        <v>0.11</v>
      </c>
      <c r="G180" s="108">
        <f t="shared" si="12"/>
        <v>0.33</v>
      </c>
      <c r="H180" s="122"/>
      <c r="I180" s="109">
        <f>E180*H180</f>
        <v>0</v>
      </c>
      <c r="J180" s="121"/>
      <c r="K180" s="109"/>
    </row>
    <row r="181" spans="1:11">
      <c r="A181" s="113" t="s">
        <v>409</v>
      </c>
      <c r="B181" s="114" t="s">
        <v>110</v>
      </c>
      <c r="C181" s="4" t="s">
        <v>410</v>
      </c>
      <c r="D181" s="105" t="s">
        <v>101</v>
      </c>
      <c r="E181" s="106">
        <v>4</v>
      </c>
      <c r="F181" s="107">
        <v>0.125</v>
      </c>
      <c r="G181" s="108">
        <f t="shared" si="12"/>
        <v>0.5</v>
      </c>
      <c r="H181" s="122"/>
      <c r="I181" s="109">
        <f>E181*H181</f>
        <v>0</v>
      </c>
      <c r="J181" s="121"/>
      <c r="K181" s="109"/>
    </row>
    <row r="182" spans="1:11">
      <c r="A182" s="103">
        <v>5</v>
      </c>
      <c r="B182" s="104" t="s">
        <v>411</v>
      </c>
      <c r="C182" s="4" t="s">
        <v>412</v>
      </c>
      <c r="D182" s="105" t="s">
        <v>326</v>
      </c>
      <c r="E182" s="106">
        <v>2</v>
      </c>
      <c r="F182" s="107">
        <v>8.4000000000000003E-4</v>
      </c>
      <c r="G182" s="108">
        <f t="shared" si="12"/>
        <v>1.6800000000000001E-3</v>
      </c>
      <c r="H182" s="121"/>
      <c r="I182" s="109"/>
      <c r="J182" s="122"/>
      <c r="K182" s="109">
        <f>E182*J182</f>
        <v>0</v>
      </c>
    </row>
    <row r="183" spans="1:11">
      <c r="A183" s="113" t="s">
        <v>315</v>
      </c>
      <c r="B183" s="114" t="s">
        <v>110</v>
      </c>
      <c r="C183" s="4" t="s">
        <v>413</v>
      </c>
      <c r="D183" s="105" t="s">
        <v>101</v>
      </c>
      <c r="E183" s="106">
        <v>1</v>
      </c>
      <c r="F183" s="107">
        <v>0.14000000000000001</v>
      </c>
      <c r="G183" s="108">
        <f t="shared" si="12"/>
        <v>0.14000000000000001</v>
      </c>
      <c r="H183" s="122"/>
      <c r="I183" s="109">
        <f>E183*H183</f>
        <v>0</v>
      </c>
      <c r="J183" s="121"/>
      <c r="K183" s="109"/>
    </row>
    <row r="184" spans="1:11">
      <c r="A184" s="113" t="s">
        <v>414</v>
      </c>
      <c r="B184" s="114" t="s">
        <v>110</v>
      </c>
      <c r="C184" s="4" t="s">
        <v>415</v>
      </c>
      <c r="D184" s="105" t="s">
        <v>101</v>
      </c>
      <c r="E184" s="106">
        <v>1</v>
      </c>
      <c r="F184" s="107">
        <v>0.18</v>
      </c>
      <c r="G184" s="108">
        <f t="shared" si="12"/>
        <v>0.18</v>
      </c>
      <c r="H184" s="122"/>
      <c r="I184" s="109">
        <f>E184*H184</f>
        <v>0</v>
      </c>
      <c r="J184" s="121"/>
      <c r="K184" s="109"/>
    </row>
    <row r="185" spans="1:11">
      <c r="A185" s="103">
        <v>6</v>
      </c>
      <c r="B185" s="104" t="s">
        <v>416</v>
      </c>
      <c r="C185" s="4" t="s">
        <v>417</v>
      </c>
      <c r="D185" s="105" t="s">
        <v>326</v>
      </c>
      <c r="E185" s="106">
        <v>1</v>
      </c>
      <c r="F185" s="107">
        <v>8.7000000000000001E-4</v>
      </c>
      <c r="G185" s="108">
        <f t="shared" si="12"/>
        <v>8.7000000000000001E-4</v>
      </c>
      <c r="H185" s="121"/>
      <c r="I185" s="109"/>
      <c r="J185" s="122"/>
      <c r="K185" s="109">
        <f>E185*J185</f>
        <v>0</v>
      </c>
    </row>
    <row r="186" spans="1:11">
      <c r="A186" s="113" t="s">
        <v>321</v>
      </c>
      <c r="B186" s="114" t="s">
        <v>110</v>
      </c>
      <c r="C186" s="4" t="s">
        <v>418</v>
      </c>
      <c r="D186" s="105" t="s">
        <v>101</v>
      </c>
      <c r="E186" s="106">
        <v>1</v>
      </c>
      <c r="F186" s="107">
        <v>0.12</v>
      </c>
      <c r="G186" s="108">
        <f t="shared" si="12"/>
        <v>0.12</v>
      </c>
      <c r="H186" s="122"/>
      <c r="I186" s="109">
        <f>E186*H186</f>
        <v>0</v>
      </c>
      <c r="J186" s="121"/>
      <c r="K186" s="109"/>
    </row>
    <row r="187" spans="1:11">
      <c r="A187" s="103">
        <v>7</v>
      </c>
      <c r="B187" s="104" t="s">
        <v>419</v>
      </c>
      <c r="C187" s="4" t="s">
        <v>420</v>
      </c>
      <c r="D187" s="105" t="s">
        <v>326</v>
      </c>
      <c r="E187" s="106">
        <v>40</v>
      </c>
      <c r="F187" s="107">
        <v>0</v>
      </c>
      <c r="G187" s="108">
        <f t="shared" si="12"/>
        <v>0</v>
      </c>
      <c r="H187" s="121"/>
      <c r="I187" s="109"/>
      <c r="J187" s="122"/>
      <c r="K187" s="109">
        <f>E187*J187</f>
        <v>0</v>
      </c>
    </row>
    <row r="188" spans="1:11">
      <c r="A188" s="103">
        <v>8</v>
      </c>
      <c r="B188" s="104" t="s">
        <v>421</v>
      </c>
      <c r="C188" s="4" t="s">
        <v>422</v>
      </c>
      <c r="D188" s="105" t="s">
        <v>326</v>
      </c>
      <c r="E188" s="106">
        <v>7</v>
      </c>
      <c r="F188" s="107">
        <v>0</v>
      </c>
      <c r="G188" s="108">
        <f t="shared" si="12"/>
        <v>0</v>
      </c>
      <c r="H188" s="121"/>
      <c r="I188" s="109"/>
      <c r="J188" s="122"/>
      <c r="K188" s="109">
        <f>E188*J188</f>
        <v>0</v>
      </c>
    </row>
    <row r="189" spans="1:11">
      <c r="A189" s="103">
        <v>9</v>
      </c>
      <c r="B189" s="104" t="s">
        <v>423</v>
      </c>
      <c r="C189" s="4" t="s">
        <v>424</v>
      </c>
      <c r="D189" s="105" t="s">
        <v>326</v>
      </c>
      <c r="E189" s="106">
        <v>7</v>
      </c>
      <c r="F189" s="107">
        <v>4.4999999999999999E-4</v>
      </c>
      <c r="G189" s="108">
        <f t="shared" si="12"/>
        <v>3.15E-3</v>
      </c>
      <c r="H189" s="121"/>
      <c r="I189" s="109"/>
      <c r="J189" s="122"/>
      <c r="K189" s="109">
        <f>E189*J189</f>
        <v>0</v>
      </c>
    </row>
    <row r="190" spans="1:11">
      <c r="A190" s="103">
        <v>10</v>
      </c>
      <c r="B190" s="104" t="s">
        <v>426</v>
      </c>
      <c r="C190" s="4" t="s">
        <v>427</v>
      </c>
      <c r="D190" s="105" t="s">
        <v>326</v>
      </c>
      <c r="E190" s="106">
        <v>4</v>
      </c>
      <c r="F190" s="107">
        <v>0</v>
      </c>
      <c r="G190" s="108">
        <f t="shared" si="12"/>
        <v>0</v>
      </c>
      <c r="H190" s="121"/>
      <c r="I190" s="109"/>
      <c r="J190" s="122"/>
      <c r="K190" s="109">
        <f>E190*J190</f>
        <v>0</v>
      </c>
    </row>
    <row r="191" spans="1:11">
      <c r="A191" s="113" t="s">
        <v>428</v>
      </c>
      <c r="B191" s="114" t="s">
        <v>110</v>
      </c>
      <c r="C191" s="4" t="s">
        <v>429</v>
      </c>
      <c r="D191" s="105" t="s">
        <v>101</v>
      </c>
      <c r="E191" s="106">
        <v>1</v>
      </c>
      <c r="F191" s="107">
        <v>0.03</v>
      </c>
      <c r="G191" s="108">
        <f t="shared" si="12"/>
        <v>0.03</v>
      </c>
      <c r="H191" s="122"/>
      <c r="I191" s="109">
        <f>E191*H191</f>
        <v>0</v>
      </c>
      <c r="J191" s="121"/>
      <c r="K191" s="109"/>
    </row>
    <row r="192" spans="1:11">
      <c r="A192" s="113" t="s">
        <v>430</v>
      </c>
      <c r="B192" s="114" t="s">
        <v>110</v>
      </c>
      <c r="C192" s="4" t="s">
        <v>431</v>
      </c>
      <c r="D192" s="105" t="s">
        <v>101</v>
      </c>
      <c r="E192" s="106">
        <v>1</v>
      </c>
      <c r="F192" s="107">
        <v>3.5000000000000003E-2</v>
      </c>
      <c r="G192" s="108">
        <f t="shared" si="12"/>
        <v>3.5000000000000003E-2</v>
      </c>
      <c r="H192" s="122"/>
      <c r="I192" s="109">
        <f>E192*H192</f>
        <v>0</v>
      </c>
      <c r="J192" s="121"/>
      <c r="K192" s="109"/>
    </row>
    <row r="193" spans="1:11">
      <c r="A193" s="113" t="s">
        <v>432</v>
      </c>
      <c r="B193" s="114" t="s">
        <v>110</v>
      </c>
      <c r="C193" s="4" t="s">
        <v>433</v>
      </c>
      <c r="D193" s="105" t="s">
        <v>101</v>
      </c>
      <c r="E193" s="106">
        <v>2</v>
      </c>
      <c r="F193" s="107">
        <v>3.7999999999999999E-2</v>
      </c>
      <c r="G193" s="108">
        <f t="shared" si="12"/>
        <v>7.5999999999999998E-2</v>
      </c>
      <c r="H193" s="122"/>
      <c r="I193" s="109">
        <f>E193*H193</f>
        <v>0</v>
      </c>
      <c r="J193" s="121"/>
      <c r="K193" s="109"/>
    </row>
    <row r="194" spans="1:11">
      <c r="A194" s="103">
        <v>11</v>
      </c>
      <c r="B194" s="104" t="s">
        <v>434</v>
      </c>
      <c r="C194" s="4" t="s">
        <v>435</v>
      </c>
      <c r="D194" s="105" t="s">
        <v>326</v>
      </c>
      <c r="E194" s="106">
        <v>2</v>
      </c>
      <c r="F194" s="107">
        <v>0</v>
      </c>
      <c r="G194" s="108">
        <f t="shared" si="12"/>
        <v>0</v>
      </c>
      <c r="H194" s="121"/>
      <c r="I194" s="109"/>
      <c r="J194" s="122"/>
      <c r="K194" s="109">
        <f>E194*J194</f>
        <v>0</v>
      </c>
    </row>
    <row r="195" spans="1:11">
      <c r="A195" s="113" t="s">
        <v>436</v>
      </c>
      <c r="B195" s="114" t="s">
        <v>110</v>
      </c>
      <c r="C195" s="4" t="s">
        <v>437</v>
      </c>
      <c r="D195" s="105" t="s">
        <v>101</v>
      </c>
      <c r="E195" s="106">
        <v>3</v>
      </c>
      <c r="F195" s="107">
        <v>0.04</v>
      </c>
      <c r="G195" s="108">
        <f t="shared" si="12"/>
        <v>0.12</v>
      </c>
      <c r="H195" s="122"/>
      <c r="I195" s="109">
        <f>E195*H195</f>
        <v>0</v>
      </c>
      <c r="J195" s="121"/>
      <c r="K195" s="109"/>
    </row>
    <row r="196" spans="1:11">
      <c r="A196" s="103">
        <v>12</v>
      </c>
      <c r="B196" s="104" t="s">
        <v>438</v>
      </c>
      <c r="C196" s="4" t="s">
        <v>439</v>
      </c>
      <c r="D196" s="105" t="s">
        <v>326</v>
      </c>
      <c r="E196" s="106">
        <v>4</v>
      </c>
      <c r="F196" s="107">
        <v>0</v>
      </c>
      <c r="G196" s="108">
        <f t="shared" si="12"/>
        <v>0</v>
      </c>
      <c r="H196" s="121"/>
      <c r="I196" s="109"/>
      <c r="J196" s="122"/>
      <c r="K196" s="109">
        <f>E196*J196</f>
        <v>0</v>
      </c>
    </row>
    <row r="197" spans="1:11">
      <c r="A197" s="113" t="s">
        <v>442</v>
      </c>
      <c r="B197" s="114" t="s">
        <v>110</v>
      </c>
      <c r="C197" s="4" t="s">
        <v>443</v>
      </c>
      <c r="D197" s="105" t="s">
        <v>101</v>
      </c>
      <c r="E197" s="106">
        <v>4</v>
      </c>
      <c r="F197" s="107">
        <v>5.0000000000000001E-3</v>
      </c>
      <c r="G197" s="108">
        <f t="shared" si="12"/>
        <v>0.02</v>
      </c>
      <c r="H197" s="122"/>
      <c r="I197" s="109">
        <f>E197*H197</f>
        <v>0</v>
      </c>
      <c r="J197" s="121"/>
      <c r="K197" s="109"/>
    </row>
    <row r="198" spans="1:11">
      <c r="A198" s="103">
        <v>13</v>
      </c>
      <c r="B198" s="104" t="s">
        <v>444</v>
      </c>
      <c r="C198" s="4" t="s">
        <v>445</v>
      </c>
      <c r="D198" s="105" t="s">
        <v>326</v>
      </c>
      <c r="E198" s="106">
        <v>4</v>
      </c>
      <c r="F198" s="107">
        <v>0</v>
      </c>
      <c r="G198" s="108">
        <f t="shared" si="12"/>
        <v>0</v>
      </c>
      <c r="H198" s="121"/>
      <c r="I198" s="109"/>
      <c r="J198" s="122"/>
      <c r="K198" s="109">
        <f>E198*J198</f>
        <v>0</v>
      </c>
    </row>
    <row r="199" spans="1:11">
      <c r="A199" s="113" t="s">
        <v>447</v>
      </c>
      <c r="B199" s="114" t="s">
        <v>110</v>
      </c>
      <c r="C199" s="4" t="s">
        <v>448</v>
      </c>
      <c r="D199" s="105" t="s">
        <v>101</v>
      </c>
      <c r="E199" s="106">
        <v>4</v>
      </c>
      <c r="F199" s="107">
        <v>1.2E-2</v>
      </c>
      <c r="G199" s="108">
        <f t="shared" si="12"/>
        <v>4.8000000000000001E-2</v>
      </c>
      <c r="H199" s="122"/>
      <c r="I199" s="109">
        <f>E199*H199</f>
        <v>0</v>
      </c>
      <c r="J199" s="121"/>
      <c r="K199" s="109"/>
    </row>
    <row r="200" spans="1:11">
      <c r="A200" s="103">
        <v>14</v>
      </c>
      <c r="B200" s="104" t="s">
        <v>449</v>
      </c>
      <c r="C200" s="4" t="s">
        <v>450</v>
      </c>
      <c r="D200" s="105" t="s">
        <v>326</v>
      </c>
      <c r="E200" s="106">
        <v>2</v>
      </c>
      <c r="F200" s="107">
        <v>0</v>
      </c>
      <c r="G200" s="108">
        <f t="shared" si="12"/>
        <v>0</v>
      </c>
      <c r="H200" s="121"/>
      <c r="I200" s="109"/>
      <c r="J200" s="122"/>
      <c r="K200" s="109">
        <f>E200*J200</f>
        <v>0</v>
      </c>
    </row>
    <row r="201" spans="1:11">
      <c r="A201" s="113" t="s">
        <v>452</v>
      </c>
      <c r="B201" s="114" t="s">
        <v>110</v>
      </c>
      <c r="C201" s="4" t="s">
        <v>453</v>
      </c>
      <c r="D201" s="105" t="s">
        <v>101</v>
      </c>
      <c r="E201" s="106">
        <v>2</v>
      </c>
      <c r="F201" s="107">
        <v>5.0000000000000001E-3</v>
      </c>
      <c r="G201" s="108">
        <f t="shared" si="12"/>
        <v>0.01</v>
      </c>
      <c r="H201" s="122"/>
      <c r="I201" s="109">
        <f>E201*H201</f>
        <v>0</v>
      </c>
      <c r="J201" s="121"/>
      <c r="K201" s="109"/>
    </row>
    <row r="202" spans="1:11">
      <c r="A202" s="103">
        <v>15</v>
      </c>
      <c r="B202" s="104" t="s">
        <v>454</v>
      </c>
      <c r="C202" s="4" t="s">
        <v>455</v>
      </c>
      <c r="D202" s="105" t="s">
        <v>326</v>
      </c>
      <c r="E202" s="106">
        <v>6</v>
      </c>
      <c r="F202" s="107">
        <v>0</v>
      </c>
      <c r="G202" s="108">
        <f t="shared" si="12"/>
        <v>0</v>
      </c>
      <c r="H202" s="121"/>
      <c r="I202" s="109"/>
      <c r="J202" s="122"/>
      <c r="K202" s="109">
        <f>E202*J202</f>
        <v>0</v>
      </c>
    </row>
    <row r="203" spans="1:11">
      <c r="A203" s="113" t="s">
        <v>459</v>
      </c>
      <c r="B203" s="114" t="s">
        <v>110</v>
      </c>
      <c r="C203" s="4" t="s">
        <v>460</v>
      </c>
      <c r="D203" s="105" t="s">
        <v>101</v>
      </c>
      <c r="E203" s="106">
        <v>2</v>
      </c>
      <c r="F203" s="107">
        <v>1.4E-2</v>
      </c>
      <c r="G203" s="108">
        <f t="shared" si="12"/>
        <v>2.8000000000000001E-2</v>
      </c>
      <c r="H203" s="122"/>
      <c r="I203" s="109">
        <f>E203*H203</f>
        <v>0</v>
      </c>
      <c r="J203" s="121"/>
      <c r="K203" s="109"/>
    </row>
    <row r="204" spans="1:11">
      <c r="A204" s="113" t="s">
        <v>461</v>
      </c>
      <c r="B204" s="114" t="s">
        <v>110</v>
      </c>
      <c r="C204" s="4" t="s">
        <v>462</v>
      </c>
      <c r="D204" s="105" t="s">
        <v>101</v>
      </c>
      <c r="E204" s="106">
        <v>2</v>
      </c>
      <c r="F204" s="107">
        <v>1.4999999999999999E-2</v>
      </c>
      <c r="G204" s="108">
        <f t="shared" si="12"/>
        <v>0.03</v>
      </c>
      <c r="H204" s="122"/>
      <c r="I204" s="109">
        <f>E204*H204</f>
        <v>0</v>
      </c>
      <c r="J204" s="121"/>
      <c r="K204" s="109"/>
    </row>
    <row r="205" spans="1:11">
      <c r="A205" s="113" t="s">
        <v>463</v>
      </c>
      <c r="B205" s="114" t="s">
        <v>110</v>
      </c>
      <c r="C205" s="4" t="s">
        <v>464</v>
      </c>
      <c r="D205" s="105" t="s">
        <v>101</v>
      </c>
      <c r="E205" s="106">
        <v>1</v>
      </c>
      <c r="F205" s="107">
        <v>1.4E-2</v>
      </c>
      <c r="G205" s="108">
        <f t="shared" si="12"/>
        <v>1.4E-2</v>
      </c>
      <c r="H205" s="122"/>
      <c r="I205" s="109">
        <f>E205*H205</f>
        <v>0</v>
      </c>
      <c r="J205" s="121"/>
      <c r="K205" s="109"/>
    </row>
    <row r="206" spans="1:11">
      <c r="A206" s="113" t="s">
        <v>465</v>
      </c>
      <c r="B206" s="114" t="s">
        <v>110</v>
      </c>
      <c r="C206" s="4" t="s">
        <v>466</v>
      </c>
      <c r="D206" s="105" t="s">
        <v>101</v>
      </c>
      <c r="E206" s="106">
        <v>1</v>
      </c>
      <c r="F206" s="107">
        <v>1.2E-2</v>
      </c>
      <c r="G206" s="108">
        <f t="shared" si="12"/>
        <v>1.2E-2</v>
      </c>
      <c r="H206" s="122"/>
      <c r="I206" s="109">
        <f>E206*H206</f>
        <v>0</v>
      </c>
      <c r="J206" s="121"/>
      <c r="K206" s="109"/>
    </row>
    <row r="207" spans="1:11">
      <c r="A207" s="103">
        <v>16</v>
      </c>
      <c r="B207" s="104" t="s">
        <v>467</v>
      </c>
      <c r="C207" s="4" t="s">
        <v>468</v>
      </c>
      <c r="D207" s="105" t="s">
        <v>326</v>
      </c>
      <c r="E207" s="106">
        <v>1</v>
      </c>
      <c r="F207" s="107">
        <v>0</v>
      </c>
      <c r="G207" s="108">
        <f t="shared" si="12"/>
        <v>0</v>
      </c>
      <c r="H207" s="121"/>
      <c r="I207" s="109"/>
      <c r="J207" s="122"/>
      <c r="K207" s="109">
        <f>E207*J207</f>
        <v>0</v>
      </c>
    </row>
    <row r="208" spans="1:11">
      <c r="A208" s="113" t="s">
        <v>469</v>
      </c>
      <c r="B208" s="114" t="s">
        <v>110</v>
      </c>
      <c r="C208" s="4" t="s">
        <v>470</v>
      </c>
      <c r="D208" s="105" t="s">
        <v>101</v>
      </c>
      <c r="E208" s="106">
        <v>1</v>
      </c>
      <c r="F208" s="107">
        <v>1.6E-2</v>
      </c>
      <c r="G208" s="108">
        <f t="shared" si="12"/>
        <v>1.6E-2</v>
      </c>
      <c r="H208" s="122"/>
      <c r="I208" s="109">
        <f>E208*H208</f>
        <v>0</v>
      </c>
      <c r="J208" s="121"/>
      <c r="K208" s="109"/>
    </row>
    <row r="209" spans="1:11">
      <c r="A209" s="103">
        <v>17</v>
      </c>
      <c r="B209" s="104" t="s">
        <v>471</v>
      </c>
      <c r="C209" s="4" t="s">
        <v>472</v>
      </c>
      <c r="D209" s="105" t="s">
        <v>105</v>
      </c>
      <c r="E209" s="106">
        <v>9.9</v>
      </c>
      <c r="F209" s="107">
        <v>2.5000000000000001E-2</v>
      </c>
      <c r="G209" s="108">
        <f t="shared" si="12"/>
        <v>0.24750000000000003</v>
      </c>
      <c r="H209" s="121"/>
      <c r="I209" s="109"/>
      <c r="J209" s="122"/>
      <c r="K209" s="109">
        <f>E209*J209</f>
        <v>0</v>
      </c>
    </row>
    <row r="210" spans="1:11">
      <c r="C210" s="110" t="str">
        <f>CONCATENATE(B169," celkem")</f>
        <v>766 celkem</v>
      </c>
      <c r="G210" s="111">
        <f>SUBTOTAL(9,G171:G209)</f>
        <v>2.6792210999999995</v>
      </c>
      <c r="H210" s="121"/>
      <c r="I210" s="112">
        <f>SUBTOTAL(9,I171:I209)</f>
        <v>0</v>
      </c>
      <c r="J210" s="121"/>
      <c r="K210" s="112">
        <f>SUBTOTAL(9,K171:K209)</f>
        <v>0</v>
      </c>
    </row>
    <row r="211" spans="1:11">
      <c r="H211" s="121"/>
      <c r="J211" s="121"/>
    </row>
    <row r="212" spans="1:11" ht="15">
      <c r="B212" s="3" t="s">
        <v>475</v>
      </c>
      <c r="C212" s="102" t="s">
        <v>476</v>
      </c>
      <c r="H212" s="121"/>
      <c r="J212" s="121"/>
    </row>
    <row r="213" spans="1:11">
      <c r="H213" s="121"/>
      <c r="J213" s="121"/>
    </row>
    <row r="214" spans="1:11">
      <c r="A214" s="103">
        <v>1</v>
      </c>
      <c r="B214" s="104" t="s">
        <v>477</v>
      </c>
      <c r="C214" s="4" t="s">
        <v>478</v>
      </c>
      <c r="D214" s="105" t="s">
        <v>218</v>
      </c>
      <c r="E214" s="106">
        <v>2.4358749999999998</v>
      </c>
      <c r="F214" s="107">
        <v>0</v>
      </c>
      <c r="G214" s="108">
        <f>E214*F214</f>
        <v>0</v>
      </c>
      <c r="H214" s="121"/>
      <c r="I214" s="109"/>
      <c r="J214" s="122"/>
      <c r="K214" s="109">
        <f>E214*J214</f>
        <v>0</v>
      </c>
    </row>
    <row r="215" spans="1:11">
      <c r="A215" s="103">
        <v>2</v>
      </c>
      <c r="B215" s="104" t="s">
        <v>479</v>
      </c>
      <c r="C215" s="4" t="s">
        <v>480</v>
      </c>
      <c r="D215" s="105" t="s">
        <v>131</v>
      </c>
      <c r="E215" s="106">
        <v>82.9</v>
      </c>
      <c r="F215" s="107">
        <v>3.7499999999999999E-3</v>
      </c>
      <c r="G215" s="108">
        <f>E215*F215</f>
        <v>0.31087500000000001</v>
      </c>
      <c r="H215" s="121"/>
      <c r="I215" s="109"/>
      <c r="J215" s="122"/>
      <c r="K215" s="109">
        <f>E215*J215</f>
        <v>0</v>
      </c>
    </row>
    <row r="216" spans="1:11">
      <c r="A216" s="113" t="s">
        <v>257</v>
      </c>
      <c r="B216" s="114" t="s">
        <v>481</v>
      </c>
      <c r="C216" s="4" t="s">
        <v>482</v>
      </c>
      <c r="D216" s="105" t="s">
        <v>483</v>
      </c>
      <c r="E216" s="106">
        <v>85</v>
      </c>
      <c r="F216" s="107">
        <v>2.5000000000000001E-2</v>
      </c>
      <c r="G216" s="108">
        <f>E216*F216</f>
        <v>2.125</v>
      </c>
      <c r="H216" s="122"/>
      <c r="I216" s="109">
        <f>E216*H216</f>
        <v>0</v>
      </c>
      <c r="J216" s="121"/>
      <c r="K216" s="109"/>
    </row>
    <row r="217" spans="1:11">
      <c r="C217" s="110" t="str">
        <f>CONCATENATE(B212," celkem")</f>
        <v>771 celkem</v>
      </c>
      <c r="G217" s="111">
        <f>SUBTOTAL(9,G214:G216)</f>
        <v>2.4358750000000002</v>
      </c>
      <c r="H217" s="121"/>
      <c r="I217" s="112">
        <f>SUBTOTAL(9,I214:I216)</f>
        <v>0</v>
      </c>
      <c r="J217" s="121"/>
      <c r="K217" s="112">
        <f>SUBTOTAL(9,K214:K216)</f>
        <v>0</v>
      </c>
    </row>
    <row r="218" spans="1:11">
      <c r="H218" s="121"/>
      <c r="J218" s="121"/>
    </row>
    <row r="219" spans="1:11" ht="15">
      <c r="B219" s="3" t="s">
        <v>484</v>
      </c>
      <c r="C219" s="102" t="s">
        <v>485</v>
      </c>
      <c r="H219" s="121"/>
      <c r="J219" s="121"/>
    </row>
    <row r="220" spans="1:11">
      <c r="H220" s="121"/>
      <c r="J220" s="121"/>
    </row>
    <row r="221" spans="1:11">
      <c r="A221" s="103">
        <v>1</v>
      </c>
      <c r="B221" s="104" t="s">
        <v>486</v>
      </c>
      <c r="C221" s="4" t="s">
        <v>487</v>
      </c>
      <c r="D221" s="105" t="s">
        <v>218</v>
      </c>
      <c r="E221" s="106">
        <v>0.22431799999999999</v>
      </c>
      <c r="F221" s="107">
        <v>0</v>
      </c>
      <c r="G221" s="108">
        <f>E221*F221</f>
        <v>0</v>
      </c>
      <c r="H221" s="121"/>
      <c r="I221" s="109"/>
      <c r="J221" s="122"/>
      <c r="K221" s="109">
        <f t="shared" ref="K221:K232" si="13">E221*J221</f>
        <v>0</v>
      </c>
    </row>
    <row r="222" spans="1:11">
      <c r="A222" s="103">
        <v>2</v>
      </c>
      <c r="B222" s="104" t="s">
        <v>488</v>
      </c>
      <c r="C222" s="4" t="s">
        <v>489</v>
      </c>
      <c r="D222" s="105" t="s">
        <v>105</v>
      </c>
      <c r="E222" s="106">
        <v>19.420000000000002</v>
      </c>
      <c r="F222" s="107">
        <v>1E-3</v>
      </c>
      <c r="G222" s="116" t="str">
        <f t="shared" ref="G222:G228" si="14">FIXED(E222*F222,3,TRUE)</f>
        <v>0,019</v>
      </c>
      <c r="H222" s="121"/>
      <c r="I222" s="109"/>
      <c r="J222" s="122"/>
      <c r="K222" s="109">
        <f t="shared" si="13"/>
        <v>0</v>
      </c>
    </row>
    <row r="223" spans="1:11">
      <c r="A223" s="103">
        <v>3</v>
      </c>
      <c r="B223" s="104" t="s">
        <v>491</v>
      </c>
      <c r="C223" s="4" t="s">
        <v>492</v>
      </c>
      <c r="D223" s="105" t="s">
        <v>131</v>
      </c>
      <c r="E223" s="106">
        <v>23.1</v>
      </c>
      <c r="F223" s="107">
        <v>1E-3</v>
      </c>
      <c r="G223" s="116" t="str">
        <f t="shared" si="14"/>
        <v>0,023</v>
      </c>
      <c r="H223" s="121"/>
      <c r="I223" s="109"/>
      <c r="J223" s="122"/>
      <c r="K223" s="109">
        <f t="shared" si="13"/>
        <v>0</v>
      </c>
    </row>
    <row r="224" spans="1:11">
      <c r="A224" s="103">
        <v>4</v>
      </c>
      <c r="B224" s="104" t="s">
        <v>264</v>
      </c>
      <c r="C224" s="4" t="s">
        <v>265</v>
      </c>
      <c r="D224" s="105" t="s">
        <v>218</v>
      </c>
      <c r="E224" s="106">
        <v>4.2520000000000002E-2</v>
      </c>
      <c r="F224" s="107">
        <v>0</v>
      </c>
      <c r="G224" s="116" t="str">
        <f t="shared" si="14"/>
        <v>0,000</v>
      </c>
      <c r="H224" s="121"/>
      <c r="I224" s="109"/>
      <c r="J224" s="122"/>
      <c r="K224" s="109">
        <f t="shared" si="13"/>
        <v>0</v>
      </c>
    </row>
    <row r="225" spans="1:11">
      <c r="A225" s="103">
        <v>5</v>
      </c>
      <c r="B225" s="104" t="s">
        <v>266</v>
      </c>
      <c r="C225" s="4" t="s">
        <v>267</v>
      </c>
      <c r="D225" s="105" t="s">
        <v>218</v>
      </c>
      <c r="E225" s="106">
        <v>4.2520000000000002E-2</v>
      </c>
      <c r="F225" s="107">
        <v>0</v>
      </c>
      <c r="G225" s="116" t="str">
        <f t="shared" si="14"/>
        <v>0,000</v>
      </c>
      <c r="H225" s="121"/>
      <c r="I225" s="109"/>
      <c r="J225" s="122"/>
      <c r="K225" s="109">
        <f t="shared" si="13"/>
        <v>0</v>
      </c>
    </row>
    <row r="226" spans="1:11">
      <c r="A226" s="103">
        <v>6</v>
      </c>
      <c r="B226" s="104" t="s">
        <v>268</v>
      </c>
      <c r="C226" s="4" t="s">
        <v>269</v>
      </c>
      <c r="D226" s="105" t="s">
        <v>218</v>
      </c>
      <c r="E226" s="106">
        <v>0.80788000000000004</v>
      </c>
      <c r="F226" s="107">
        <v>0</v>
      </c>
      <c r="G226" s="116" t="str">
        <f t="shared" si="14"/>
        <v>0,000</v>
      </c>
      <c r="H226" s="121"/>
      <c r="I226" s="109"/>
      <c r="J226" s="122"/>
      <c r="K226" s="109">
        <f t="shared" si="13"/>
        <v>0</v>
      </c>
    </row>
    <row r="227" spans="1:11">
      <c r="A227" s="103">
        <v>7</v>
      </c>
      <c r="B227" s="104" t="s">
        <v>270</v>
      </c>
      <c r="C227" s="4" t="s">
        <v>271</v>
      </c>
      <c r="D227" s="105" t="s">
        <v>218</v>
      </c>
      <c r="E227" s="106">
        <v>4.2520000000000002E-2</v>
      </c>
      <c r="F227" s="107">
        <v>0</v>
      </c>
      <c r="G227" s="116" t="str">
        <f t="shared" si="14"/>
        <v>0,000</v>
      </c>
      <c r="H227" s="121"/>
      <c r="I227" s="109"/>
      <c r="J227" s="122"/>
      <c r="K227" s="109">
        <f t="shared" si="13"/>
        <v>0</v>
      </c>
    </row>
    <row r="228" spans="1:11">
      <c r="A228" s="103">
        <v>8</v>
      </c>
      <c r="B228" s="104" t="s">
        <v>272</v>
      </c>
      <c r="C228" s="4" t="s">
        <v>273</v>
      </c>
      <c r="D228" s="105" t="s">
        <v>218</v>
      </c>
      <c r="E228" s="106">
        <v>4.2520000000000002E-2</v>
      </c>
      <c r="F228" s="107">
        <v>0</v>
      </c>
      <c r="G228" s="116" t="str">
        <f t="shared" si="14"/>
        <v>0,000</v>
      </c>
      <c r="H228" s="121"/>
      <c r="I228" s="109"/>
      <c r="J228" s="122"/>
      <c r="K228" s="109">
        <f t="shared" si="13"/>
        <v>0</v>
      </c>
    </row>
    <row r="229" spans="1:11">
      <c r="A229" s="103">
        <v>9</v>
      </c>
      <c r="B229" s="104" t="s">
        <v>494</v>
      </c>
      <c r="C229" s="4" t="s">
        <v>495</v>
      </c>
      <c r="D229" s="105" t="s">
        <v>131</v>
      </c>
      <c r="E229" s="106">
        <v>23.1</v>
      </c>
      <c r="F229" s="107">
        <v>0</v>
      </c>
      <c r="G229" s="108">
        <f t="shared" ref="G229:G237" si="15">E229*F229</f>
        <v>0</v>
      </c>
      <c r="H229" s="121"/>
      <c r="I229" s="109"/>
      <c r="J229" s="122"/>
      <c r="K229" s="109">
        <f t="shared" si="13"/>
        <v>0</v>
      </c>
    </row>
    <row r="230" spans="1:11">
      <c r="A230" s="103">
        <v>10</v>
      </c>
      <c r="B230" s="104" t="s">
        <v>496</v>
      </c>
      <c r="C230" s="4" t="s">
        <v>497</v>
      </c>
      <c r="D230" s="105" t="s">
        <v>131</v>
      </c>
      <c r="E230" s="106">
        <v>23.1</v>
      </c>
      <c r="F230" s="107">
        <v>0</v>
      </c>
      <c r="G230" s="108">
        <f t="shared" si="15"/>
        <v>0</v>
      </c>
      <c r="H230" s="121"/>
      <c r="I230" s="109"/>
      <c r="J230" s="122"/>
      <c r="K230" s="109">
        <f t="shared" si="13"/>
        <v>0</v>
      </c>
    </row>
    <row r="231" spans="1:11">
      <c r="A231" s="103">
        <v>11</v>
      </c>
      <c r="B231" s="104" t="s">
        <v>498</v>
      </c>
      <c r="C231" s="4" t="s">
        <v>499</v>
      </c>
      <c r="D231" s="105" t="s">
        <v>131</v>
      </c>
      <c r="E231" s="106">
        <v>23.1</v>
      </c>
      <c r="F231" s="107">
        <v>0</v>
      </c>
      <c r="G231" s="108">
        <f t="shared" si="15"/>
        <v>0</v>
      </c>
      <c r="H231" s="121"/>
      <c r="I231" s="109"/>
      <c r="J231" s="122"/>
      <c r="K231" s="109">
        <f t="shared" si="13"/>
        <v>0</v>
      </c>
    </row>
    <row r="232" spans="1:11">
      <c r="A232" s="103">
        <v>12</v>
      </c>
      <c r="B232" s="104" t="s">
        <v>500</v>
      </c>
      <c r="C232" s="4" t="s">
        <v>501</v>
      </c>
      <c r="D232" s="105" t="s">
        <v>105</v>
      </c>
      <c r="E232" s="106">
        <v>19.420000000000002</v>
      </c>
      <c r="F232" s="107">
        <v>2.0000000000000002E-5</v>
      </c>
      <c r="G232" s="108">
        <f t="shared" si="15"/>
        <v>3.8840000000000006E-4</v>
      </c>
      <c r="H232" s="121"/>
      <c r="I232" s="109"/>
      <c r="J232" s="122"/>
      <c r="K232" s="109">
        <f t="shared" si="13"/>
        <v>0</v>
      </c>
    </row>
    <row r="233" spans="1:11">
      <c r="A233" s="113" t="s">
        <v>442</v>
      </c>
      <c r="B233" s="114" t="s">
        <v>110</v>
      </c>
      <c r="C233" s="4" t="s">
        <v>503</v>
      </c>
      <c r="D233" s="105" t="s">
        <v>105</v>
      </c>
      <c r="E233" s="106">
        <v>21</v>
      </c>
      <c r="F233" s="107">
        <v>2E-3</v>
      </c>
      <c r="G233" s="108">
        <f t="shared" si="15"/>
        <v>4.2000000000000003E-2</v>
      </c>
      <c r="H233" s="122"/>
      <c r="I233" s="109">
        <f>E233*H233</f>
        <v>0</v>
      </c>
      <c r="J233" s="121"/>
      <c r="K233" s="109"/>
    </row>
    <row r="234" spans="1:11">
      <c r="A234" s="103">
        <v>13</v>
      </c>
      <c r="B234" s="104" t="s">
        <v>504</v>
      </c>
      <c r="C234" s="4" t="s">
        <v>505</v>
      </c>
      <c r="D234" s="105" t="s">
        <v>131</v>
      </c>
      <c r="E234" s="106">
        <v>23.1</v>
      </c>
      <c r="F234" s="107">
        <v>2.7E-4</v>
      </c>
      <c r="G234" s="108">
        <f t="shared" si="15"/>
        <v>6.2370000000000004E-3</v>
      </c>
      <c r="H234" s="121"/>
      <c r="I234" s="109"/>
      <c r="J234" s="122"/>
      <c r="K234" s="109">
        <f>E234*J234</f>
        <v>0</v>
      </c>
    </row>
    <row r="235" spans="1:11">
      <c r="A235" s="113" t="s">
        <v>447</v>
      </c>
      <c r="B235" s="114" t="s">
        <v>110</v>
      </c>
      <c r="C235" s="4" t="s">
        <v>506</v>
      </c>
      <c r="D235" s="105" t="s">
        <v>131</v>
      </c>
      <c r="E235" s="106">
        <v>25</v>
      </c>
      <c r="F235" s="107">
        <v>7.0000000000000001E-3</v>
      </c>
      <c r="G235" s="108">
        <f t="shared" si="15"/>
        <v>0.17500000000000002</v>
      </c>
      <c r="H235" s="122"/>
      <c r="I235" s="109">
        <f>E235*H235</f>
        <v>0</v>
      </c>
      <c r="J235" s="121"/>
      <c r="K235" s="109"/>
    </row>
    <row r="236" spans="1:11">
      <c r="A236" s="103">
        <v>14</v>
      </c>
      <c r="B236" s="104" t="s">
        <v>507</v>
      </c>
      <c r="C236" s="4" t="s">
        <v>508</v>
      </c>
      <c r="D236" s="105" t="s">
        <v>105</v>
      </c>
      <c r="E236" s="106">
        <v>20</v>
      </c>
      <c r="F236" s="107">
        <v>0</v>
      </c>
      <c r="G236" s="108">
        <f t="shared" si="15"/>
        <v>0</v>
      </c>
      <c r="H236" s="121"/>
      <c r="I236" s="109"/>
      <c r="J236" s="122"/>
      <c r="K236" s="109">
        <f>E236*J236</f>
        <v>0</v>
      </c>
    </row>
    <row r="237" spans="1:11">
      <c r="A237" s="103">
        <v>15</v>
      </c>
      <c r="B237" s="104" t="s">
        <v>509</v>
      </c>
      <c r="C237" s="4" t="s">
        <v>510</v>
      </c>
      <c r="D237" s="105" t="s">
        <v>131</v>
      </c>
      <c r="E237" s="106">
        <v>23.1</v>
      </c>
      <c r="F237" s="107">
        <v>3.0000000000000001E-5</v>
      </c>
      <c r="G237" s="108">
        <f t="shared" si="15"/>
        <v>6.9300000000000004E-4</v>
      </c>
      <c r="H237" s="121"/>
      <c r="I237" s="109"/>
      <c r="J237" s="122"/>
      <c r="K237" s="109">
        <f>E237*J237</f>
        <v>0</v>
      </c>
    </row>
    <row r="238" spans="1:11">
      <c r="C238" s="110" t="str">
        <f>CONCATENATE(B219," celkem")</f>
        <v>776 celkem</v>
      </c>
      <c r="G238" s="111">
        <f>SUBTOTAL(9,G221:G237)</f>
        <v>0.22431840000000003</v>
      </c>
      <c r="H238" s="121"/>
      <c r="I238" s="112">
        <f>SUBTOTAL(9,I221:I237)</f>
        <v>0</v>
      </c>
      <c r="J238" s="121"/>
      <c r="K238" s="112">
        <f>SUBTOTAL(9,K221:K237)</f>
        <v>0</v>
      </c>
    </row>
    <row r="239" spans="1:11">
      <c r="H239" s="121"/>
      <c r="J239" s="121"/>
    </row>
    <row r="240" spans="1:11" ht="15">
      <c r="B240" s="3" t="s">
        <v>511</v>
      </c>
      <c r="C240" s="102" t="s">
        <v>512</v>
      </c>
      <c r="H240" s="121"/>
      <c r="J240" s="121"/>
    </row>
    <row r="241" spans="1:11">
      <c r="H241" s="121"/>
      <c r="J241" s="121"/>
    </row>
    <row r="242" spans="1:11">
      <c r="A242" s="103">
        <v>1</v>
      </c>
      <c r="B242" s="104" t="s">
        <v>513</v>
      </c>
      <c r="C242" s="4" t="s">
        <v>514</v>
      </c>
      <c r="D242" s="105" t="s">
        <v>131</v>
      </c>
      <c r="E242" s="106">
        <v>130.9</v>
      </c>
      <c r="F242" s="107">
        <v>4.0000000000000003E-5</v>
      </c>
      <c r="G242" s="108">
        <f>E242*F242</f>
        <v>5.2360000000000011E-3</v>
      </c>
      <c r="H242" s="121"/>
      <c r="I242" s="109"/>
      <c r="J242" s="122"/>
      <c r="K242" s="109">
        <f>E242*J242</f>
        <v>0</v>
      </c>
    </row>
    <row r="243" spans="1:11">
      <c r="A243" s="103">
        <v>3</v>
      </c>
      <c r="B243" s="104" t="s">
        <v>515</v>
      </c>
      <c r="C243" s="4" t="s">
        <v>619</v>
      </c>
      <c r="D243" s="105" t="s">
        <v>131</v>
      </c>
      <c r="E243" s="106">
        <v>96.1</v>
      </c>
      <c r="F243" s="107">
        <v>4.8000000000000001E-4</v>
      </c>
      <c r="G243" s="108">
        <f>E243*F243</f>
        <v>4.6127999999999995E-2</v>
      </c>
      <c r="H243" s="121"/>
      <c r="I243" s="109"/>
      <c r="J243" s="122"/>
      <c r="K243" s="109">
        <f>E243*J243</f>
        <v>0</v>
      </c>
    </row>
    <row r="244" spans="1:11">
      <c r="A244" s="103">
        <v>4</v>
      </c>
      <c r="B244" s="104" t="s">
        <v>522</v>
      </c>
      <c r="C244" s="4" t="s">
        <v>523</v>
      </c>
      <c r="D244" s="105" t="s">
        <v>131</v>
      </c>
      <c r="E244" s="106">
        <v>200</v>
      </c>
      <c r="F244" s="107">
        <v>0</v>
      </c>
      <c r="G244" s="108">
        <f>E244*F244</f>
        <v>0</v>
      </c>
      <c r="H244" s="121"/>
      <c r="I244" s="109"/>
      <c r="J244" s="122"/>
      <c r="K244" s="109">
        <f>E244*J244</f>
        <v>0</v>
      </c>
    </row>
    <row r="245" spans="1:11">
      <c r="C245" s="110" t="str">
        <f>CONCATENATE(B240," celkem")</f>
        <v>783 celkem</v>
      </c>
      <c r="G245" s="111">
        <f>SUBTOTAL(9,G242:G244)</f>
        <v>5.1363999999999993E-2</v>
      </c>
      <c r="H245" s="121"/>
      <c r="I245" s="112">
        <f>SUBTOTAL(9,I242:I244)</f>
        <v>0</v>
      </c>
      <c r="J245" s="121"/>
      <c r="K245" s="112">
        <f>SUBTOTAL(9,K242:K244)</f>
        <v>0</v>
      </c>
    </row>
    <row r="246" spans="1:11">
      <c r="H246" s="121"/>
      <c r="J246" s="121"/>
    </row>
    <row r="247" spans="1:11" ht="15">
      <c r="B247" s="3" t="s">
        <v>527</v>
      </c>
      <c r="C247" s="102" t="s">
        <v>528</v>
      </c>
      <c r="H247" s="121"/>
      <c r="J247" s="121"/>
    </row>
    <row r="248" spans="1:11">
      <c r="H248" s="121"/>
      <c r="J248" s="121"/>
    </row>
    <row r="249" spans="1:11">
      <c r="A249" s="103">
        <v>1</v>
      </c>
      <c r="B249" s="104" t="s">
        <v>529</v>
      </c>
      <c r="C249" s="4" t="s">
        <v>530</v>
      </c>
      <c r="D249" s="105" t="s">
        <v>105</v>
      </c>
      <c r="E249" s="106">
        <v>25</v>
      </c>
      <c r="F249" s="107">
        <v>0.3</v>
      </c>
      <c r="G249" s="108">
        <f>E249*F249</f>
        <v>7.5</v>
      </c>
      <c r="H249" s="121"/>
      <c r="I249" s="109"/>
      <c r="J249" s="122"/>
      <c r="K249" s="109">
        <f>E249*J249</f>
        <v>0</v>
      </c>
    </row>
    <row r="250" spans="1:11">
      <c r="C250" s="110" t="str">
        <f>CONCATENATE(B247," celkem")</f>
        <v>87 celkem</v>
      </c>
      <c r="G250" s="111">
        <f>SUBTOTAL(9,G249:G249)</f>
        <v>7.5</v>
      </c>
      <c r="H250" s="121"/>
      <c r="I250" s="112">
        <f>SUBTOTAL(9,I249:I249)</f>
        <v>0</v>
      </c>
      <c r="J250" s="121"/>
      <c r="K250" s="112">
        <f>SUBTOTAL(9,K249:K249)</f>
        <v>0</v>
      </c>
    </row>
    <row r="251" spans="1:11">
      <c r="H251" s="121"/>
      <c r="J251" s="121"/>
    </row>
    <row r="252" spans="1:11" ht="15">
      <c r="B252" s="3" t="s">
        <v>534</v>
      </c>
      <c r="C252" s="102" t="s">
        <v>535</v>
      </c>
      <c r="H252" s="121"/>
      <c r="J252" s="121"/>
    </row>
    <row r="253" spans="1:11">
      <c r="H253" s="121"/>
      <c r="J253" s="121"/>
    </row>
    <row r="254" spans="1:11">
      <c r="A254" s="103">
        <v>1</v>
      </c>
      <c r="B254" s="104" t="s">
        <v>536</v>
      </c>
      <c r="C254" s="4" t="s">
        <v>537</v>
      </c>
      <c r="D254" s="105" t="s">
        <v>131</v>
      </c>
      <c r="E254" s="106">
        <v>225</v>
      </c>
      <c r="F254" s="107">
        <v>0</v>
      </c>
      <c r="G254" s="108">
        <f>E254*F254</f>
        <v>0</v>
      </c>
      <c r="H254" s="121"/>
      <c r="I254" s="109"/>
      <c r="J254" s="122"/>
      <c r="K254" s="109">
        <f>E254*J254</f>
        <v>0</v>
      </c>
    </row>
    <row r="255" spans="1:11">
      <c r="A255" s="103">
        <v>2</v>
      </c>
      <c r="B255" s="104" t="s">
        <v>539</v>
      </c>
      <c r="C255" s="4" t="s">
        <v>540</v>
      </c>
      <c r="D255" s="105" t="s">
        <v>131</v>
      </c>
      <c r="E255" s="106">
        <v>225</v>
      </c>
      <c r="F255" s="107">
        <v>0</v>
      </c>
      <c r="G255" s="108">
        <f>E255*F255</f>
        <v>0</v>
      </c>
      <c r="H255" s="121"/>
      <c r="I255" s="109"/>
      <c r="J255" s="122"/>
      <c r="K255" s="109">
        <f>E255*J255</f>
        <v>0</v>
      </c>
    </row>
    <row r="256" spans="1:11">
      <c r="A256" s="103">
        <v>3</v>
      </c>
      <c r="B256" s="104" t="s">
        <v>541</v>
      </c>
      <c r="C256" s="4" t="s">
        <v>542</v>
      </c>
      <c r="D256" s="105" t="s">
        <v>131</v>
      </c>
      <c r="E256" s="106">
        <v>13500</v>
      </c>
      <c r="F256" s="107">
        <v>0</v>
      </c>
      <c r="G256" s="108">
        <f>E256*F256</f>
        <v>0</v>
      </c>
      <c r="H256" s="121"/>
      <c r="I256" s="109"/>
      <c r="J256" s="122"/>
      <c r="K256" s="109">
        <f>E256*J256</f>
        <v>0</v>
      </c>
    </row>
    <row r="257" spans="1:11">
      <c r="A257" s="103">
        <v>4</v>
      </c>
      <c r="B257" s="104" t="s">
        <v>544</v>
      </c>
      <c r="C257" s="4" t="s">
        <v>545</v>
      </c>
      <c r="D257" s="105" t="s">
        <v>131</v>
      </c>
      <c r="E257" s="106">
        <v>60</v>
      </c>
      <c r="F257" s="107">
        <v>1.2999999999999999E-4</v>
      </c>
      <c r="G257" s="108">
        <f>E257*F257</f>
        <v>7.7999999999999996E-3</v>
      </c>
      <c r="H257" s="121"/>
      <c r="I257" s="109"/>
      <c r="J257" s="122"/>
      <c r="K257" s="109">
        <f>E257*J257</f>
        <v>0</v>
      </c>
    </row>
    <row r="258" spans="1:11">
      <c r="C258" s="110" t="str">
        <f>CONCATENATE(B252," celkem")</f>
        <v>94 celkem</v>
      </c>
      <c r="G258" s="111">
        <f>SUBTOTAL(9,G254:G257)</f>
        <v>7.7999999999999996E-3</v>
      </c>
      <c r="H258" s="121"/>
      <c r="I258" s="112">
        <f>SUBTOTAL(9,I254:I257)</f>
        <v>0</v>
      </c>
      <c r="J258" s="121"/>
      <c r="K258" s="112">
        <f>SUBTOTAL(9,K254:K257)</f>
        <v>0</v>
      </c>
    </row>
    <row r="259" spans="1:11">
      <c r="H259" s="121"/>
      <c r="J259" s="121"/>
    </row>
    <row r="260" spans="1:11" ht="15">
      <c r="B260" s="3" t="s">
        <v>546</v>
      </c>
      <c r="C260" s="102" t="s">
        <v>547</v>
      </c>
      <c r="H260" s="121"/>
      <c r="J260" s="121"/>
    </row>
    <row r="261" spans="1:11">
      <c r="H261" s="121"/>
      <c r="J261" s="121"/>
    </row>
    <row r="262" spans="1:11">
      <c r="A262" s="103">
        <v>1</v>
      </c>
      <c r="B262" s="104" t="s">
        <v>548</v>
      </c>
      <c r="C262" s="4" t="s">
        <v>549</v>
      </c>
      <c r="D262" s="105" t="s">
        <v>550</v>
      </c>
      <c r="E262" s="106">
        <v>1</v>
      </c>
      <c r="F262" s="107">
        <v>0</v>
      </c>
      <c r="G262" s="108">
        <f>E262*F262</f>
        <v>0</v>
      </c>
      <c r="H262" s="121"/>
      <c r="I262" s="109"/>
      <c r="J262" s="122"/>
      <c r="K262" s="109">
        <f>E262*J262</f>
        <v>0</v>
      </c>
    </row>
    <row r="263" spans="1:11">
      <c r="A263" s="103">
        <v>2</v>
      </c>
      <c r="B263" s="104" t="s">
        <v>552</v>
      </c>
      <c r="C263" s="4" t="s">
        <v>553</v>
      </c>
      <c r="D263" s="105" t="s">
        <v>131</v>
      </c>
      <c r="E263" s="106">
        <v>1000</v>
      </c>
      <c r="F263" s="107">
        <v>0</v>
      </c>
      <c r="G263" s="108">
        <f>E263*F263</f>
        <v>0</v>
      </c>
      <c r="H263" s="121"/>
      <c r="I263" s="109"/>
      <c r="J263" s="122"/>
      <c r="K263" s="109">
        <f>E263*J263</f>
        <v>0</v>
      </c>
    </row>
    <row r="264" spans="1:11">
      <c r="A264" s="103">
        <v>3</v>
      </c>
      <c r="B264" s="104" t="s">
        <v>554</v>
      </c>
      <c r="C264" s="4" t="s">
        <v>555</v>
      </c>
      <c r="D264" s="105" t="s">
        <v>131</v>
      </c>
      <c r="E264" s="106">
        <v>372.8</v>
      </c>
      <c r="F264" s="107">
        <v>4.0000000000000003E-5</v>
      </c>
      <c r="G264" s="108">
        <f>E264*F264</f>
        <v>1.4912000000000002E-2</v>
      </c>
      <c r="H264" s="121"/>
      <c r="I264" s="109"/>
      <c r="J264" s="122"/>
      <c r="K264" s="109">
        <f>E264*J264</f>
        <v>0</v>
      </c>
    </row>
    <row r="265" spans="1:11">
      <c r="C265" s="110" t="str">
        <f>CONCATENATE(B260," celkem")</f>
        <v>95 celkem</v>
      </c>
      <c r="G265" s="111">
        <f>SUBTOTAL(9,G262:G264)</f>
        <v>1.4912000000000002E-2</v>
      </c>
      <c r="H265" s="121"/>
      <c r="I265" s="112">
        <f>SUBTOTAL(9,I262:I264)</f>
        <v>0</v>
      </c>
      <c r="J265" s="121"/>
      <c r="K265" s="112">
        <f>SUBTOTAL(9,K262:K264)</f>
        <v>0</v>
      </c>
    </row>
    <row r="266" spans="1:11">
      <c r="H266" s="121"/>
      <c r="J266" s="121"/>
    </row>
    <row r="267" spans="1:11" ht="15">
      <c r="B267" s="3" t="s">
        <v>557</v>
      </c>
      <c r="C267" s="102" t="s">
        <v>558</v>
      </c>
      <c r="H267" s="121"/>
      <c r="J267" s="121"/>
    </row>
    <row r="268" spans="1:11">
      <c r="H268" s="121"/>
      <c r="J268" s="121"/>
    </row>
    <row r="269" spans="1:11">
      <c r="A269" s="103">
        <v>1</v>
      </c>
      <c r="B269" s="104" t="s">
        <v>264</v>
      </c>
      <c r="C269" s="4" t="s">
        <v>265</v>
      </c>
      <c r="D269" s="105" t="s">
        <v>218</v>
      </c>
      <c r="E269" s="106">
        <v>27.810552000000001</v>
      </c>
      <c r="F269" s="107">
        <v>0</v>
      </c>
      <c r="G269" s="116" t="str">
        <f t="shared" ref="G269:G284" si="16">FIXED(E269*F269,3,TRUE)</f>
        <v>0,000</v>
      </c>
      <c r="H269" s="121"/>
      <c r="I269" s="109"/>
      <c r="J269" s="122"/>
      <c r="K269" s="109">
        <f t="shared" ref="K269:K283" si="17">E269*J269</f>
        <v>0</v>
      </c>
    </row>
    <row r="270" spans="1:11">
      <c r="A270" s="103">
        <v>2</v>
      </c>
      <c r="B270" s="104" t="s">
        <v>266</v>
      </c>
      <c r="C270" s="4" t="s">
        <v>267</v>
      </c>
      <c r="D270" s="105" t="s">
        <v>218</v>
      </c>
      <c r="E270" s="106">
        <v>27.810552000000001</v>
      </c>
      <c r="F270" s="107">
        <v>0</v>
      </c>
      <c r="G270" s="116" t="str">
        <f t="shared" si="16"/>
        <v>0,000</v>
      </c>
      <c r="H270" s="121"/>
      <c r="I270" s="109"/>
      <c r="J270" s="122"/>
      <c r="K270" s="109">
        <f t="shared" si="17"/>
        <v>0</v>
      </c>
    </row>
    <row r="271" spans="1:11">
      <c r="A271" s="103">
        <v>3</v>
      </c>
      <c r="B271" s="104" t="s">
        <v>268</v>
      </c>
      <c r="C271" s="4" t="s">
        <v>559</v>
      </c>
      <c r="D271" s="105" t="s">
        <v>218</v>
      </c>
      <c r="E271" s="106">
        <v>528.40049299999998</v>
      </c>
      <c r="F271" s="107">
        <v>0</v>
      </c>
      <c r="G271" s="116" t="str">
        <f t="shared" si="16"/>
        <v>0,000</v>
      </c>
      <c r="H271" s="121"/>
      <c r="I271" s="109"/>
      <c r="J271" s="122"/>
      <c r="K271" s="109">
        <f t="shared" si="17"/>
        <v>0</v>
      </c>
    </row>
    <row r="272" spans="1:11">
      <c r="A272" s="103">
        <v>4</v>
      </c>
      <c r="B272" s="104" t="s">
        <v>270</v>
      </c>
      <c r="C272" s="4" t="s">
        <v>271</v>
      </c>
      <c r="D272" s="105" t="s">
        <v>218</v>
      </c>
      <c r="E272" s="106">
        <v>27.810552000000001</v>
      </c>
      <c r="F272" s="107">
        <v>0</v>
      </c>
      <c r="G272" s="116" t="str">
        <f t="shared" si="16"/>
        <v>0,000</v>
      </c>
      <c r="H272" s="121"/>
      <c r="I272" s="109"/>
      <c r="J272" s="122"/>
      <c r="K272" s="109">
        <f t="shared" si="17"/>
        <v>0</v>
      </c>
    </row>
    <row r="273" spans="1:11">
      <c r="A273" s="103">
        <v>5</v>
      </c>
      <c r="B273" s="104" t="s">
        <v>272</v>
      </c>
      <c r="C273" s="4" t="s">
        <v>560</v>
      </c>
      <c r="D273" s="105" t="s">
        <v>218</v>
      </c>
      <c r="E273" s="106">
        <v>27.810552000000001</v>
      </c>
      <c r="F273" s="107">
        <v>0</v>
      </c>
      <c r="G273" s="116" t="str">
        <f t="shared" si="16"/>
        <v>0,000</v>
      </c>
      <c r="H273" s="121"/>
      <c r="I273" s="109"/>
      <c r="J273" s="122"/>
      <c r="K273" s="109">
        <f t="shared" si="17"/>
        <v>0</v>
      </c>
    </row>
    <row r="274" spans="1:11">
      <c r="A274" s="103">
        <v>6</v>
      </c>
      <c r="B274" s="104" t="s">
        <v>561</v>
      </c>
      <c r="C274" s="4" t="s">
        <v>562</v>
      </c>
      <c r="D274" s="105" t="s">
        <v>131</v>
      </c>
      <c r="E274" s="106">
        <v>5.1760000000000002</v>
      </c>
      <c r="F274" s="107">
        <v>6.7000000000000004E-2</v>
      </c>
      <c r="G274" s="116" t="str">
        <f t="shared" si="16"/>
        <v>0,347</v>
      </c>
      <c r="H274" s="121"/>
      <c r="I274" s="109"/>
      <c r="J274" s="122"/>
      <c r="K274" s="109">
        <f t="shared" si="17"/>
        <v>0</v>
      </c>
    </row>
    <row r="275" spans="1:11">
      <c r="A275" s="103">
        <v>7</v>
      </c>
      <c r="B275" s="104" t="s">
        <v>564</v>
      </c>
      <c r="C275" s="4" t="s">
        <v>565</v>
      </c>
      <c r="D275" s="105" t="s">
        <v>131</v>
      </c>
      <c r="E275" s="106">
        <v>3.36</v>
      </c>
      <c r="F275" s="107">
        <v>7.4999999999999997E-2</v>
      </c>
      <c r="G275" s="116" t="str">
        <f t="shared" si="16"/>
        <v>0,252</v>
      </c>
      <c r="H275" s="121"/>
      <c r="I275" s="109"/>
      <c r="J275" s="122"/>
      <c r="K275" s="109">
        <f t="shared" si="17"/>
        <v>0</v>
      </c>
    </row>
    <row r="276" spans="1:11">
      <c r="A276" s="103">
        <v>8</v>
      </c>
      <c r="B276" s="104" t="s">
        <v>567</v>
      </c>
      <c r="C276" s="4" t="s">
        <v>568</v>
      </c>
      <c r="D276" s="105" t="s">
        <v>131</v>
      </c>
      <c r="E276" s="106">
        <v>5.6239999999999997</v>
      </c>
      <c r="F276" s="107">
        <v>6.2E-2</v>
      </c>
      <c r="G276" s="116" t="str">
        <f t="shared" si="16"/>
        <v>0,349</v>
      </c>
      <c r="H276" s="121"/>
      <c r="I276" s="109"/>
      <c r="J276" s="122"/>
      <c r="K276" s="109">
        <f t="shared" si="17"/>
        <v>0</v>
      </c>
    </row>
    <row r="277" spans="1:11">
      <c r="A277" s="103">
        <v>9</v>
      </c>
      <c r="B277" s="104" t="s">
        <v>570</v>
      </c>
      <c r="C277" s="4" t="s">
        <v>571</v>
      </c>
      <c r="D277" s="105" t="s">
        <v>131</v>
      </c>
      <c r="E277" s="106">
        <v>39.694000000000003</v>
      </c>
      <c r="F277" s="107">
        <v>4.5999999999999999E-2</v>
      </c>
      <c r="G277" s="116" t="str">
        <f t="shared" si="16"/>
        <v>1,826</v>
      </c>
      <c r="H277" s="121"/>
      <c r="I277" s="109"/>
      <c r="J277" s="122"/>
      <c r="K277" s="109">
        <f t="shared" si="17"/>
        <v>0</v>
      </c>
    </row>
    <row r="278" spans="1:11">
      <c r="A278" s="103">
        <v>10</v>
      </c>
      <c r="B278" s="104" t="s">
        <v>577</v>
      </c>
      <c r="C278" s="4" t="s">
        <v>578</v>
      </c>
      <c r="D278" s="105" t="s">
        <v>92</v>
      </c>
      <c r="E278" s="106">
        <v>5.61</v>
      </c>
      <c r="F278" s="107">
        <v>2.2000000000000002</v>
      </c>
      <c r="G278" s="116" t="str">
        <f t="shared" si="16"/>
        <v>12,342</v>
      </c>
      <c r="H278" s="121"/>
      <c r="I278" s="109"/>
      <c r="J278" s="122"/>
      <c r="K278" s="109">
        <f t="shared" si="17"/>
        <v>0</v>
      </c>
    </row>
    <row r="279" spans="1:11">
      <c r="A279" s="103">
        <v>11</v>
      </c>
      <c r="B279" s="104" t="s">
        <v>580</v>
      </c>
      <c r="C279" s="4" t="s">
        <v>581</v>
      </c>
      <c r="D279" s="105" t="s">
        <v>131</v>
      </c>
      <c r="E279" s="106">
        <v>82.9</v>
      </c>
      <c r="F279" s="107">
        <v>5.7000000000000002E-2</v>
      </c>
      <c r="G279" s="116" t="str">
        <f t="shared" si="16"/>
        <v>4,725</v>
      </c>
      <c r="H279" s="121"/>
      <c r="I279" s="109"/>
      <c r="J279" s="122"/>
      <c r="K279" s="109">
        <f t="shared" si="17"/>
        <v>0</v>
      </c>
    </row>
    <row r="280" spans="1:11">
      <c r="A280" s="103">
        <v>12</v>
      </c>
      <c r="B280" s="104" t="s">
        <v>582</v>
      </c>
      <c r="C280" s="4" t="s">
        <v>583</v>
      </c>
      <c r="D280" s="105" t="s">
        <v>326</v>
      </c>
      <c r="E280" s="106">
        <v>3</v>
      </c>
      <c r="F280" s="107">
        <v>0.436</v>
      </c>
      <c r="G280" s="116" t="str">
        <f t="shared" si="16"/>
        <v>1,308</v>
      </c>
      <c r="H280" s="121"/>
      <c r="I280" s="109"/>
      <c r="J280" s="122"/>
      <c r="K280" s="109">
        <f t="shared" si="17"/>
        <v>0</v>
      </c>
    </row>
    <row r="281" spans="1:11">
      <c r="A281" s="103">
        <v>13</v>
      </c>
      <c r="B281" s="104" t="s">
        <v>585</v>
      </c>
      <c r="C281" s="4" t="s">
        <v>586</v>
      </c>
      <c r="D281" s="105" t="s">
        <v>131</v>
      </c>
      <c r="E281" s="106">
        <v>12.6</v>
      </c>
      <c r="F281" s="107">
        <v>7.5999999999999998E-2</v>
      </c>
      <c r="G281" s="116" t="str">
        <f t="shared" si="16"/>
        <v>0,958</v>
      </c>
      <c r="H281" s="121"/>
      <c r="I281" s="109"/>
      <c r="J281" s="122"/>
      <c r="K281" s="109">
        <f t="shared" si="17"/>
        <v>0</v>
      </c>
    </row>
    <row r="282" spans="1:11">
      <c r="A282" s="103">
        <v>14</v>
      </c>
      <c r="B282" s="104" t="s">
        <v>588</v>
      </c>
      <c r="C282" s="4" t="s">
        <v>589</v>
      </c>
      <c r="D282" s="105" t="s">
        <v>131</v>
      </c>
      <c r="E282" s="106">
        <v>16.032</v>
      </c>
      <c r="F282" s="107">
        <v>5.8999999999999997E-2</v>
      </c>
      <c r="G282" s="116" t="str">
        <f t="shared" si="16"/>
        <v>0,946</v>
      </c>
      <c r="H282" s="121"/>
      <c r="I282" s="109"/>
      <c r="J282" s="122"/>
      <c r="K282" s="109">
        <f t="shared" si="17"/>
        <v>0</v>
      </c>
    </row>
    <row r="283" spans="1:11">
      <c r="A283" s="103">
        <v>15</v>
      </c>
      <c r="B283" s="104" t="s">
        <v>599</v>
      </c>
      <c r="C283" s="4" t="s">
        <v>600</v>
      </c>
      <c r="D283" s="105" t="s">
        <v>131</v>
      </c>
      <c r="E283" s="106">
        <v>94.32</v>
      </c>
      <c r="F283" s="107">
        <v>2.5000000000000001E-2</v>
      </c>
      <c r="G283" s="116" t="str">
        <f t="shared" si="16"/>
        <v>2,358</v>
      </c>
      <c r="H283" s="121"/>
      <c r="I283" s="109"/>
      <c r="J283" s="122"/>
      <c r="K283" s="109">
        <f t="shared" si="17"/>
        <v>0</v>
      </c>
    </row>
    <row r="284" spans="1:11">
      <c r="A284" s="103">
        <v>16</v>
      </c>
      <c r="B284" s="104" t="s">
        <v>602</v>
      </c>
      <c r="C284" s="4" t="s">
        <v>603</v>
      </c>
      <c r="D284" s="105" t="s">
        <v>131</v>
      </c>
      <c r="E284" s="106">
        <v>200.03</v>
      </c>
      <c r="F284" s="107">
        <v>1.2E-2</v>
      </c>
      <c r="G284" s="116" t="str">
        <f t="shared" si="16"/>
        <v>2,400</v>
      </c>
      <c r="H284" s="121"/>
      <c r="I284" s="109"/>
      <c r="J284" s="122"/>
      <c r="K284" s="109">
        <f>E284*J284</f>
        <v>0</v>
      </c>
    </row>
    <row r="285" spans="1:11">
      <c r="C285" s="110" t="str">
        <f>CONCATENATE(B267," celkem")</f>
        <v>96 celkem</v>
      </c>
      <c r="G285" s="111">
        <f>SUBTOTAL(9,G269:G284)</f>
        <v>0</v>
      </c>
      <c r="H285" s="121"/>
      <c r="I285" s="112">
        <f>SUBTOTAL(9,I269:I284)</f>
        <v>0</v>
      </c>
      <c r="J285" s="121"/>
      <c r="K285" s="112">
        <f>SUBTOTAL(9,K269:K284)</f>
        <v>0</v>
      </c>
    </row>
    <row r="286" spans="1:11">
      <c r="C286" s="110"/>
      <c r="G286" s="111"/>
      <c r="H286" s="121"/>
      <c r="I286" s="112"/>
      <c r="J286" s="121"/>
      <c r="K286" s="112"/>
    </row>
    <row r="287" spans="1:11" ht="15">
      <c r="B287" s="3" t="s">
        <v>614</v>
      </c>
      <c r="C287" s="102" t="s">
        <v>615</v>
      </c>
      <c r="H287" s="121"/>
      <c r="J287" s="121"/>
    </row>
    <row r="288" spans="1:11">
      <c r="H288" s="121"/>
      <c r="J288" s="121"/>
    </row>
    <row r="289" spans="1:11">
      <c r="A289" s="103">
        <v>1</v>
      </c>
      <c r="B289" s="104" t="s">
        <v>617</v>
      </c>
      <c r="C289" s="4" t="s">
        <v>616</v>
      </c>
      <c r="D289" s="105" t="s">
        <v>550</v>
      </c>
      <c r="E289" s="106">
        <v>1</v>
      </c>
      <c r="F289" s="107"/>
      <c r="G289" s="108">
        <f>E289*F289</f>
        <v>0</v>
      </c>
      <c r="H289" s="121"/>
      <c r="I289" s="109">
        <f>E289*H289</f>
        <v>0</v>
      </c>
      <c r="J289" s="122"/>
      <c r="K289" s="109">
        <f>E289*J289</f>
        <v>0</v>
      </c>
    </row>
    <row r="290" spans="1:11">
      <c r="C290" s="110" t="str">
        <f>CONCATENATE(B287," celkem")</f>
        <v>98 celkem</v>
      </c>
      <c r="G290" s="111">
        <f>SUBTOTAL(9,G289:G289)</f>
        <v>0</v>
      </c>
      <c r="H290" s="121"/>
      <c r="I290" s="112">
        <f>SUBTOTAL(9,I289:I289)</f>
        <v>0</v>
      </c>
      <c r="J290" s="121"/>
      <c r="K290" s="112">
        <f>SUBTOTAL(9,K289:K289)</f>
        <v>0</v>
      </c>
    </row>
    <row r="291" spans="1:11">
      <c r="C291" s="110"/>
      <c r="G291" s="111"/>
      <c r="H291" s="121"/>
      <c r="I291" s="112"/>
      <c r="J291" s="121"/>
      <c r="K291" s="112"/>
    </row>
    <row r="292" spans="1:11" ht="15">
      <c r="B292" s="3" t="s">
        <v>605</v>
      </c>
      <c r="C292" s="102" t="s">
        <v>606</v>
      </c>
      <c r="H292" s="121"/>
      <c r="J292" s="121"/>
    </row>
    <row r="293" spans="1:11">
      <c r="H293" s="121"/>
      <c r="J293" s="121"/>
    </row>
    <row r="294" spans="1:11">
      <c r="A294" s="103">
        <v>1</v>
      </c>
      <c r="B294" s="104" t="s">
        <v>607</v>
      </c>
      <c r="C294" s="4" t="s">
        <v>608</v>
      </c>
      <c r="D294" s="105" t="s">
        <v>218</v>
      </c>
      <c r="E294" s="106">
        <v>44.728349000000001</v>
      </c>
      <c r="F294" s="107">
        <v>0</v>
      </c>
      <c r="G294" s="108">
        <f>E294*F294</f>
        <v>0</v>
      </c>
      <c r="H294" s="121"/>
      <c r="I294" s="109"/>
      <c r="J294" s="122"/>
      <c r="K294" s="109">
        <f>E294*J294</f>
        <v>0</v>
      </c>
    </row>
    <row r="295" spans="1:11">
      <c r="C295" s="110" t="str">
        <f>CONCATENATE(B292," celkem")</f>
        <v>99 celkem</v>
      </c>
      <c r="G295" s="111">
        <f>SUBTOTAL(9,G294:G294)</f>
        <v>0</v>
      </c>
      <c r="H295" s="121"/>
      <c r="I295" s="112">
        <f>SUBTOTAL(9,I294:I294)</f>
        <v>0</v>
      </c>
      <c r="J295" s="121"/>
      <c r="K295" s="112">
        <f>SUBTOTAL(9,K294:K294)</f>
        <v>0</v>
      </c>
    </row>
  </sheetData>
  <sheetProtection password="E0CD" sheet="1" objects="1" scenarios="1"/>
  <mergeCells count="4">
    <mergeCell ref="G1:K1"/>
    <mergeCell ref="H2:K2"/>
    <mergeCell ref="H3:K3"/>
    <mergeCell ref="H4:K4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7" fitToHeight="0" orientation="landscape" horizontalDpi="300" verticalDpi="300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434"/>
  <sheetViews>
    <sheetView tabSelected="1" topLeftCell="A288" workbookViewId="0">
      <selection activeCell="D313" sqref="D313"/>
    </sheetView>
  </sheetViews>
  <sheetFormatPr defaultRowHeight="12.75"/>
  <cols>
    <col min="1" max="1" width="5.28515625" style="38" customWidth="1"/>
    <col min="2" max="2" width="12.5703125" style="38" customWidth="1"/>
    <col min="3" max="3" width="46.140625" style="38" customWidth="1"/>
    <col min="4" max="4" width="9.140625" style="38"/>
    <col min="5" max="5" width="13.42578125" style="38" customWidth="1"/>
    <col min="6" max="6" width="12.7109375" style="38" customWidth="1"/>
    <col min="7" max="7" width="12" style="38" customWidth="1"/>
    <col min="8" max="8" width="15.28515625" style="38" customWidth="1"/>
    <col min="9" max="9" width="13" style="38" customWidth="1"/>
    <col min="10" max="10" width="13.85546875" style="38" customWidth="1"/>
    <col min="11" max="11" width="13.7109375" style="38" customWidth="1"/>
    <col min="12" max="12" width="9.140625" style="38"/>
  </cols>
  <sheetData>
    <row r="1" spans="1:11">
      <c r="C1" s="2" t="s">
        <v>37</v>
      </c>
    </row>
    <row r="2" spans="1:11">
      <c r="A2" s="127" t="s">
        <v>30</v>
      </c>
      <c r="B2" s="127"/>
      <c r="C2" s="128" t="str">
        <f>+Rozpočet!C2</f>
        <v>Budova AOPK cp 8, Lounovice pod Blanikem</v>
      </c>
      <c r="D2" s="128"/>
      <c r="E2" s="128"/>
      <c r="F2" s="128"/>
      <c r="G2" s="73" t="s">
        <v>28</v>
      </c>
      <c r="H2" s="248" t="str">
        <f>+Rozpočet!H2</f>
        <v>DOBES</v>
      </c>
      <c r="I2" s="248"/>
      <c r="J2" s="248"/>
      <c r="K2" s="248"/>
    </row>
    <row r="3" spans="1:11">
      <c r="A3" s="127" t="s">
        <v>27</v>
      </c>
      <c r="B3" s="127"/>
      <c r="C3" s="75" t="str">
        <f>+Rozpočet!C3</f>
        <v>Snizeni energeticke narocnosti</v>
      </c>
      <c r="D3" s="128"/>
      <c r="E3" s="128"/>
      <c r="F3" s="128"/>
      <c r="G3" s="73" t="s">
        <v>29</v>
      </c>
      <c r="H3" s="249" t="str">
        <f>+Rozpočet!H3</f>
        <v>006</v>
      </c>
      <c r="I3" s="249"/>
      <c r="J3" s="249"/>
      <c r="K3" s="249"/>
    </row>
    <row r="4" spans="1:11" ht="13.5" thickBot="1">
      <c r="A4" s="127" t="s">
        <v>1</v>
      </c>
      <c r="B4" s="127"/>
      <c r="C4" s="76">
        <f>+Rozpočet!C4</f>
        <v>42959</v>
      </c>
      <c r="D4" s="127"/>
      <c r="E4" s="127" t="s">
        <v>2</v>
      </c>
      <c r="F4" s="77"/>
      <c r="G4" s="1">
        <f>+Rozpočet!G4</f>
        <v>42959</v>
      </c>
    </row>
    <row r="5" spans="1:11">
      <c r="A5" s="78" t="s">
        <v>3</v>
      </c>
      <c r="B5" s="45"/>
      <c r="C5" s="45"/>
      <c r="D5" s="79"/>
      <c r="E5" s="79"/>
      <c r="F5" s="80"/>
      <c r="G5" s="81"/>
      <c r="H5" s="46" t="s">
        <v>4</v>
      </c>
      <c r="I5" s="46"/>
      <c r="J5" s="46"/>
      <c r="K5" s="47"/>
    </row>
    <row r="6" spans="1:11">
      <c r="A6" s="82" t="s">
        <v>5</v>
      </c>
      <c r="B6" s="83" t="s">
        <v>6</v>
      </c>
      <c r="C6" s="83"/>
      <c r="D6" s="84" t="s">
        <v>31</v>
      </c>
      <c r="E6" s="85" t="s">
        <v>32</v>
      </c>
      <c r="F6" s="86" t="s">
        <v>33</v>
      </c>
      <c r="G6" s="87" t="s">
        <v>8</v>
      </c>
      <c r="H6" s="88" t="s">
        <v>9</v>
      </c>
      <c r="I6" s="89"/>
      <c r="J6" s="88" t="s">
        <v>10</v>
      </c>
      <c r="K6" s="90"/>
    </row>
    <row r="7" spans="1:11">
      <c r="A7" s="91" t="s">
        <v>11</v>
      </c>
      <c r="B7" s="92" t="s">
        <v>12</v>
      </c>
      <c r="C7" s="92" t="s">
        <v>13</v>
      </c>
      <c r="D7" s="92" t="s">
        <v>14</v>
      </c>
      <c r="E7" s="93"/>
      <c r="F7" s="94" t="s">
        <v>15</v>
      </c>
      <c r="G7" s="95" t="s">
        <v>15</v>
      </c>
      <c r="H7" s="92" t="s">
        <v>7</v>
      </c>
      <c r="I7" s="92" t="s">
        <v>18</v>
      </c>
      <c r="J7" s="92" t="s">
        <v>7</v>
      </c>
      <c r="K7" s="96" t="s">
        <v>18</v>
      </c>
    </row>
    <row r="8" spans="1:11" ht="13.5" thickBot="1">
      <c r="A8" s="97"/>
      <c r="B8" s="98">
        <v>1</v>
      </c>
      <c r="C8" s="98">
        <v>2</v>
      </c>
      <c r="D8" s="99">
        <v>3</v>
      </c>
      <c r="E8" s="99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101">
        <v>10</v>
      </c>
    </row>
    <row r="9" spans="1:11">
      <c r="F9" s="117"/>
      <c r="G9" s="117"/>
    </row>
    <row r="10" spans="1:11" ht="15">
      <c r="B10" s="102" t="s">
        <v>88</v>
      </c>
      <c r="C10" s="102" t="s">
        <v>89</v>
      </c>
    </row>
    <row r="12" spans="1:11">
      <c r="A12" s="118">
        <v>1</v>
      </c>
      <c r="B12" s="119" t="s">
        <v>90</v>
      </c>
      <c r="C12" s="4" t="s">
        <v>91</v>
      </c>
      <c r="D12" s="105" t="s">
        <v>92</v>
      </c>
      <c r="E12" s="106">
        <v>16.344999999999999</v>
      </c>
      <c r="F12" s="107">
        <v>0</v>
      </c>
      <c r="G12" s="108">
        <f>E12*F12</f>
        <v>0</v>
      </c>
      <c r="I12" s="109"/>
      <c r="J12" s="5"/>
      <c r="K12" s="109">
        <f>E12*J12</f>
        <v>0</v>
      </c>
    </row>
    <row r="13" spans="1:11">
      <c r="C13" s="120" t="s">
        <v>93</v>
      </c>
      <c r="E13" s="106">
        <v>16.344999999999999</v>
      </c>
      <c r="G13" s="108"/>
      <c r="I13" s="109"/>
      <c r="K13" s="109"/>
    </row>
    <row r="14" spans="1:11">
      <c r="A14" s="118">
        <v>2</v>
      </c>
      <c r="B14" s="119" t="s">
        <v>94</v>
      </c>
      <c r="C14" s="4" t="s">
        <v>95</v>
      </c>
      <c r="D14" s="105" t="s">
        <v>92</v>
      </c>
      <c r="E14" s="106">
        <v>16.34</v>
      </c>
      <c r="F14" s="107">
        <v>0</v>
      </c>
      <c r="G14" s="108">
        <f>E14*F14</f>
        <v>0</v>
      </c>
      <c r="I14" s="109"/>
      <c r="J14" s="5"/>
      <c r="K14" s="109">
        <f>E14*J14</f>
        <v>0</v>
      </c>
    </row>
    <row r="15" spans="1:11">
      <c r="C15" s="120" t="s">
        <v>96</v>
      </c>
      <c r="E15" s="106">
        <v>16.34</v>
      </c>
      <c r="G15" s="108"/>
      <c r="I15" s="109"/>
      <c r="K15" s="109"/>
    </row>
    <row r="17" spans="1:11" ht="15">
      <c r="B17" s="102" t="s">
        <v>97</v>
      </c>
      <c r="C17" s="102" t="s">
        <v>98</v>
      </c>
    </row>
    <row r="19" spans="1:11">
      <c r="A19" s="118">
        <v>1</v>
      </c>
      <c r="B19" s="119" t="s">
        <v>99</v>
      </c>
      <c r="C19" s="4" t="s">
        <v>100</v>
      </c>
      <c r="D19" s="105" t="s">
        <v>101</v>
      </c>
      <c r="E19" s="106">
        <v>1</v>
      </c>
      <c r="F19" s="107">
        <v>0</v>
      </c>
      <c r="G19" s="108">
        <f>E19*F19</f>
        <v>0</v>
      </c>
      <c r="I19" s="109"/>
      <c r="J19" s="5"/>
      <c r="K19" s="109">
        <f>E19*J19</f>
        <v>0</v>
      </c>
    </row>
    <row r="20" spans="1:11">
      <c r="C20" s="120" t="s">
        <v>102</v>
      </c>
      <c r="E20" s="106">
        <v>1</v>
      </c>
      <c r="G20" s="108"/>
      <c r="I20" s="109"/>
      <c r="K20" s="109"/>
    </row>
    <row r="21" spans="1:11">
      <c r="A21" s="118">
        <v>2</v>
      </c>
      <c r="B21" s="119" t="s">
        <v>103</v>
      </c>
      <c r="C21" s="4" t="s">
        <v>104</v>
      </c>
      <c r="D21" s="105" t="s">
        <v>105</v>
      </c>
      <c r="E21" s="106">
        <v>20</v>
      </c>
      <c r="F21" s="107">
        <v>0</v>
      </c>
      <c r="G21" s="108">
        <f>E21*F21</f>
        <v>0</v>
      </c>
      <c r="I21" s="109"/>
      <c r="J21" s="5"/>
      <c r="K21" s="109">
        <f>E21*J21</f>
        <v>0</v>
      </c>
    </row>
    <row r="22" spans="1:11">
      <c r="A22" s="118">
        <v>3</v>
      </c>
      <c r="B22" s="119" t="s">
        <v>106</v>
      </c>
      <c r="C22" s="4" t="s">
        <v>107</v>
      </c>
      <c r="D22" s="105" t="s">
        <v>101</v>
      </c>
      <c r="E22" s="106">
        <v>2</v>
      </c>
      <c r="F22" s="107">
        <v>0</v>
      </c>
      <c r="G22" s="108">
        <f>E22*F22</f>
        <v>0</v>
      </c>
      <c r="I22" s="109"/>
      <c r="J22" s="5"/>
      <c r="K22" s="109">
        <f>E22*J22</f>
        <v>0</v>
      </c>
    </row>
    <row r="23" spans="1:11">
      <c r="C23" s="120" t="s">
        <v>108</v>
      </c>
      <c r="E23" s="106">
        <v>2</v>
      </c>
      <c r="G23" s="108"/>
      <c r="I23" s="109"/>
      <c r="K23" s="109"/>
    </row>
    <row r="24" spans="1:11">
      <c r="A24" s="113" t="s">
        <v>109</v>
      </c>
      <c r="B24" s="114" t="s">
        <v>110</v>
      </c>
      <c r="C24" s="4" t="s">
        <v>111</v>
      </c>
      <c r="D24" s="105" t="s">
        <v>101</v>
      </c>
      <c r="E24" s="106">
        <v>2</v>
      </c>
      <c r="F24" s="107">
        <v>0</v>
      </c>
      <c r="G24" s="108">
        <f>E24*F24</f>
        <v>0</v>
      </c>
      <c r="H24" s="5"/>
      <c r="I24" s="109">
        <f>E24*H24</f>
        <v>0</v>
      </c>
      <c r="K24" s="109"/>
    </row>
    <row r="26" spans="1:11" ht="15">
      <c r="B26" s="102" t="s">
        <v>115</v>
      </c>
      <c r="C26" s="102" t="s">
        <v>116</v>
      </c>
    </row>
    <row r="28" spans="1:11">
      <c r="A28" s="118">
        <v>1</v>
      </c>
      <c r="B28" s="119" t="s">
        <v>117</v>
      </c>
      <c r="C28" s="4" t="s">
        <v>118</v>
      </c>
      <c r="D28" s="105" t="s">
        <v>101</v>
      </c>
      <c r="E28" s="106">
        <v>1</v>
      </c>
      <c r="F28" s="107">
        <v>0</v>
      </c>
      <c r="G28" s="108">
        <f>E28*F28</f>
        <v>0</v>
      </c>
      <c r="I28" s="109"/>
      <c r="J28" s="5"/>
      <c r="K28" s="109">
        <f>E28*J28</f>
        <v>0</v>
      </c>
    </row>
    <row r="29" spans="1:11">
      <c r="C29" s="120" t="s">
        <v>119</v>
      </c>
      <c r="E29" s="106">
        <v>1</v>
      </c>
      <c r="G29" s="108"/>
      <c r="I29" s="109"/>
      <c r="K29" s="109"/>
    </row>
    <row r="31" spans="1:11" ht="15">
      <c r="B31" s="102" t="s">
        <v>120</v>
      </c>
      <c r="C31" s="102" t="s">
        <v>121</v>
      </c>
    </row>
    <row r="33" spans="1:11">
      <c r="A33" s="118">
        <v>1</v>
      </c>
      <c r="B33" s="119" t="s">
        <v>122</v>
      </c>
      <c r="C33" s="4" t="s">
        <v>123</v>
      </c>
      <c r="D33" s="105" t="s">
        <v>105</v>
      </c>
      <c r="E33" s="106">
        <v>56.69</v>
      </c>
      <c r="F33" s="107">
        <v>0.01</v>
      </c>
      <c r="G33" s="108">
        <f>E33*F33</f>
        <v>0.56689999999999996</v>
      </c>
      <c r="I33" s="109"/>
      <c r="J33" s="5"/>
      <c r="K33" s="109">
        <f>E33*J33</f>
        <v>0</v>
      </c>
    </row>
    <row r="34" spans="1:11">
      <c r="C34" s="120" t="s">
        <v>124</v>
      </c>
      <c r="E34" s="106">
        <v>23.12</v>
      </c>
      <c r="G34" s="108"/>
      <c r="I34" s="109"/>
      <c r="K34" s="109"/>
    </row>
    <row r="35" spans="1:11">
      <c r="C35" s="120" t="s">
        <v>125</v>
      </c>
      <c r="E35" s="106">
        <v>7.03</v>
      </c>
      <c r="G35" s="108"/>
      <c r="I35" s="109"/>
      <c r="K35" s="109"/>
    </row>
    <row r="36" spans="1:11">
      <c r="C36" s="120" t="s">
        <v>126</v>
      </c>
      <c r="E36" s="106">
        <v>6.12</v>
      </c>
      <c r="G36" s="108"/>
      <c r="I36" s="109"/>
      <c r="K36" s="109"/>
    </row>
    <row r="37" spans="1:11">
      <c r="C37" s="120" t="s">
        <v>127</v>
      </c>
      <c r="E37" s="106">
        <v>16.14</v>
      </c>
      <c r="G37" s="108"/>
      <c r="I37" s="109"/>
      <c r="K37" s="109"/>
    </row>
    <row r="38" spans="1:11">
      <c r="C38" s="120" t="s">
        <v>128</v>
      </c>
      <c r="E38" s="106">
        <v>4.28</v>
      </c>
      <c r="G38" s="108"/>
      <c r="I38" s="109"/>
      <c r="K38" s="109"/>
    </row>
    <row r="39" spans="1:11">
      <c r="A39" s="118">
        <v>2</v>
      </c>
      <c r="B39" s="119" t="s">
        <v>129</v>
      </c>
      <c r="C39" s="4" t="s">
        <v>130</v>
      </c>
      <c r="D39" s="105" t="s">
        <v>131</v>
      </c>
      <c r="E39" s="106">
        <v>22.765999999999998</v>
      </c>
      <c r="F39" s="107">
        <v>0</v>
      </c>
      <c r="G39" s="108">
        <f>E39*F39</f>
        <v>0</v>
      </c>
      <c r="I39" s="109"/>
      <c r="J39" s="5"/>
      <c r="K39" s="109">
        <f>E39*J39</f>
        <v>0</v>
      </c>
    </row>
    <row r="40" spans="1:11">
      <c r="C40" s="120" t="s">
        <v>132</v>
      </c>
      <c r="E40" s="106">
        <v>0</v>
      </c>
      <c r="G40" s="108"/>
      <c r="I40" s="109"/>
      <c r="K40" s="109"/>
    </row>
    <row r="41" spans="1:11">
      <c r="C41" s="120" t="s">
        <v>133</v>
      </c>
      <c r="E41" s="106">
        <v>12.7</v>
      </c>
      <c r="G41" s="108"/>
      <c r="I41" s="109"/>
      <c r="K41" s="109"/>
    </row>
    <row r="42" spans="1:11">
      <c r="C42" s="120" t="s">
        <v>134</v>
      </c>
      <c r="E42" s="106">
        <v>2.11</v>
      </c>
      <c r="G42" s="108"/>
      <c r="I42" s="109"/>
      <c r="K42" s="109"/>
    </row>
    <row r="43" spans="1:11">
      <c r="C43" s="120" t="s">
        <v>135</v>
      </c>
      <c r="E43" s="106">
        <v>1.8360000000000001</v>
      </c>
      <c r="G43" s="108"/>
      <c r="I43" s="109"/>
      <c r="K43" s="109"/>
    </row>
    <row r="44" spans="1:11">
      <c r="C44" s="120" t="s">
        <v>136</v>
      </c>
      <c r="E44" s="106">
        <v>4.84</v>
      </c>
      <c r="G44" s="108"/>
      <c r="I44" s="109"/>
      <c r="K44" s="109"/>
    </row>
    <row r="45" spans="1:11">
      <c r="C45" s="120" t="s">
        <v>137</v>
      </c>
      <c r="E45" s="106">
        <v>1.28</v>
      </c>
      <c r="G45" s="108"/>
      <c r="I45" s="109"/>
      <c r="K45" s="109"/>
    </row>
    <row r="46" spans="1:11">
      <c r="A46" s="118">
        <v>3</v>
      </c>
      <c r="B46" s="119" t="s">
        <v>138</v>
      </c>
      <c r="C46" s="4" t="s">
        <v>139</v>
      </c>
      <c r="D46" s="105" t="s">
        <v>92</v>
      </c>
      <c r="E46" s="106">
        <v>0.47399999999999998</v>
      </c>
      <c r="F46" s="107">
        <v>1.7544999999999999</v>
      </c>
      <c r="G46" s="108">
        <f>E46*F46</f>
        <v>0.83163299999999996</v>
      </c>
      <c r="I46" s="109"/>
      <c r="J46" s="5"/>
      <c r="K46" s="109">
        <f>E46*J46</f>
        <v>0</v>
      </c>
    </row>
    <row r="47" spans="1:11">
      <c r="C47" s="120" t="s">
        <v>140</v>
      </c>
      <c r="E47" s="106">
        <v>0.47399999999999998</v>
      </c>
      <c r="G47" s="108"/>
      <c r="I47" s="109"/>
      <c r="K47" s="109"/>
    </row>
    <row r="49" spans="1:11" ht="15">
      <c r="B49" s="102" t="s">
        <v>141</v>
      </c>
      <c r="C49" s="102" t="s">
        <v>142</v>
      </c>
    </row>
    <row r="51" spans="1:11">
      <c r="A51" s="118">
        <v>1</v>
      </c>
      <c r="B51" s="119" t="s">
        <v>143</v>
      </c>
      <c r="C51" s="4" t="s">
        <v>144</v>
      </c>
      <c r="D51" s="105" t="s">
        <v>131</v>
      </c>
      <c r="E51" s="106">
        <v>3.4</v>
      </c>
      <c r="F51" s="107">
        <v>0.12239999999999999</v>
      </c>
      <c r="G51" s="108">
        <f>E51*F51</f>
        <v>0.41615999999999997</v>
      </c>
      <c r="I51" s="109"/>
      <c r="J51" s="5"/>
      <c r="K51" s="109">
        <f>E51*J51</f>
        <v>0</v>
      </c>
    </row>
    <row r="53" spans="1:11" ht="15">
      <c r="B53" s="102" t="s">
        <v>145</v>
      </c>
      <c r="C53" s="102" t="s">
        <v>146</v>
      </c>
    </row>
    <row r="55" spans="1:11">
      <c r="A55" s="118">
        <v>1</v>
      </c>
      <c r="B55" s="119" t="s">
        <v>147</v>
      </c>
      <c r="C55" s="4" t="s">
        <v>148</v>
      </c>
      <c r="D55" s="105" t="s">
        <v>131</v>
      </c>
      <c r="E55" s="106">
        <v>8.5</v>
      </c>
      <c r="F55" s="107">
        <v>0.25512000000000001</v>
      </c>
      <c r="G55" s="108">
        <f>E55*F55</f>
        <v>2.16852</v>
      </c>
      <c r="I55" s="109"/>
      <c r="J55" s="5"/>
      <c r="K55" s="109">
        <f>E55*J55</f>
        <v>0</v>
      </c>
    </row>
    <row r="56" spans="1:11">
      <c r="C56" s="120" t="s">
        <v>149</v>
      </c>
      <c r="E56" s="106">
        <v>8.5</v>
      </c>
      <c r="G56" s="108"/>
      <c r="I56" s="109"/>
      <c r="K56" s="109"/>
    </row>
    <row r="58" spans="1:11" ht="15">
      <c r="B58" s="102" t="s">
        <v>150</v>
      </c>
      <c r="C58" s="102" t="s">
        <v>151</v>
      </c>
    </row>
    <row r="60" spans="1:11">
      <c r="A60" s="118">
        <v>1</v>
      </c>
      <c r="B60" s="119" t="s">
        <v>152</v>
      </c>
      <c r="C60" s="4" t="s">
        <v>153</v>
      </c>
      <c r="D60" s="105" t="s">
        <v>131</v>
      </c>
      <c r="E60" s="106">
        <v>7.8</v>
      </c>
      <c r="F60" s="107">
        <v>1.7330000000000002E-2</v>
      </c>
      <c r="G60" s="108">
        <f>E60*F60</f>
        <v>0.13517400000000002</v>
      </c>
      <c r="I60" s="109"/>
      <c r="J60" s="5"/>
      <c r="K60" s="109">
        <f>E60*J60</f>
        <v>0</v>
      </c>
    </row>
    <row r="61" spans="1:11">
      <c r="C61" s="120" t="s">
        <v>154</v>
      </c>
      <c r="E61" s="106">
        <v>7.8</v>
      </c>
      <c r="G61" s="108"/>
      <c r="I61" s="109"/>
      <c r="K61" s="109"/>
    </row>
    <row r="62" spans="1:11">
      <c r="A62" s="118">
        <v>2</v>
      </c>
      <c r="B62" s="119" t="s">
        <v>155</v>
      </c>
      <c r="C62" s="4" t="s">
        <v>156</v>
      </c>
      <c r="D62" s="105" t="s">
        <v>131</v>
      </c>
      <c r="E62" s="106">
        <v>22.77</v>
      </c>
      <c r="F62" s="107">
        <v>4.4999999999999998E-2</v>
      </c>
      <c r="G62" s="108">
        <f>E62*F62</f>
        <v>1.0246499999999998</v>
      </c>
      <c r="I62" s="109"/>
      <c r="J62" s="5"/>
      <c r="K62" s="109">
        <f>E62*J62</f>
        <v>0</v>
      </c>
    </row>
    <row r="63" spans="1:11">
      <c r="C63" s="120" t="s">
        <v>133</v>
      </c>
      <c r="E63" s="106">
        <v>12.7</v>
      </c>
      <c r="G63" s="108"/>
      <c r="I63" s="109"/>
      <c r="K63" s="109"/>
    </row>
    <row r="64" spans="1:11">
      <c r="C64" s="120" t="s">
        <v>134</v>
      </c>
      <c r="E64" s="106">
        <v>2.11</v>
      </c>
      <c r="G64" s="108"/>
      <c r="I64" s="109"/>
      <c r="K64" s="109"/>
    </row>
    <row r="65" spans="1:11">
      <c r="C65" s="120" t="s">
        <v>157</v>
      </c>
      <c r="E65" s="106">
        <v>1.84</v>
      </c>
      <c r="G65" s="108"/>
      <c r="I65" s="109"/>
      <c r="K65" s="109"/>
    </row>
    <row r="66" spans="1:11">
      <c r="C66" s="120" t="s">
        <v>136</v>
      </c>
      <c r="E66" s="106">
        <v>4.84</v>
      </c>
      <c r="G66" s="108"/>
      <c r="I66" s="109"/>
      <c r="K66" s="109"/>
    </row>
    <row r="67" spans="1:11">
      <c r="C67" s="120" t="s">
        <v>137</v>
      </c>
      <c r="E67" s="106">
        <v>1.28</v>
      </c>
      <c r="G67" s="108"/>
      <c r="I67" s="109"/>
      <c r="K67" s="109"/>
    </row>
    <row r="68" spans="1:11">
      <c r="A68" s="118">
        <v>3</v>
      </c>
      <c r="B68" s="119" t="s">
        <v>158</v>
      </c>
      <c r="C68" s="4" t="s">
        <v>159</v>
      </c>
      <c r="D68" s="105" t="s">
        <v>131</v>
      </c>
      <c r="E68" s="106">
        <v>30.042000000000002</v>
      </c>
      <c r="F68" s="107">
        <v>0.02</v>
      </c>
      <c r="G68" s="108">
        <f>E68*F68</f>
        <v>0.60084000000000004</v>
      </c>
      <c r="I68" s="109"/>
      <c r="J68" s="5"/>
      <c r="K68" s="109">
        <f>E68*J68</f>
        <v>0</v>
      </c>
    </row>
    <row r="69" spans="1:11">
      <c r="C69" s="120" t="s">
        <v>160</v>
      </c>
      <c r="E69" s="106">
        <v>0</v>
      </c>
      <c r="G69" s="108"/>
      <c r="I69" s="109"/>
      <c r="K69" s="109"/>
    </row>
    <row r="70" spans="1:11">
      <c r="C70" s="120" t="s">
        <v>161</v>
      </c>
      <c r="E70" s="106">
        <v>16.600000000000001</v>
      </c>
      <c r="G70" s="108"/>
      <c r="I70" s="109"/>
      <c r="K70" s="109"/>
    </row>
    <row r="71" spans="1:11">
      <c r="C71" s="120" t="s">
        <v>162</v>
      </c>
      <c r="E71" s="106">
        <v>13.442</v>
      </c>
      <c r="G71" s="108"/>
      <c r="I71" s="109"/>
      <c r="K71" s="109"/>
    </row>
    <row r="72" spans="1:11">
      <c r="A72" s="118">
        <v>4</v>
      </c>
      <c r="B72" s="119" t="s">
        <v>163</v>
      </c>
      <c r="C72" s="4" t="s">
        <v>164</v>
      </c>
      <c r="D72" s="105" t="s">
        <v>131</v>
      </c>
      <c r="E72" s="106">
        <v>20</v>
      </c>
      <c r="F72" s="107">
        <v>3.3579999999999999E-2</v>
      </c>
      <c r="G72" s="108">
        <f>E72*F72</f>
        <v>0.67159999999999997</v>
      </c>
      <c r="I72" s="109"/>
      <c r="J72" s="5"/>
      <c r="K72" s="109">
        <f>E72*J72</f>
        <v>0</v>
      </c>
    </row>
    <row r="73" spans="1:11">
      <c r="C73" s="120" t="s">
        <v>165</v>
      </c>
      <c r="E73" s="106">
        <v>0</v>
      </c>
      <c r="G73" s="108"/>
      <c r="I73" s="109"/>
      <c r="K73" s="109"/>
    </row>
    <row r="74" spans="1:11">
      <c r="C74" s="120" t="s">
        <v>166</v>
      </c>
      <c r="E74" s="106">
        <v>20</v>
      </c>
      <c r="G74" s="108"/>
      <c r="I74" s="109"/>
      <c r="K74" s="109"/>
    </row>
    <row r="75" spans="1:11">
      <c r="A75" s="118">
        <v>5</v>
      </c>
      <c r="B75" s="119" t="s">
        <v>167</v>
      </c>
      <c r="C75" s="4" t="s">
        <v>168</v>
      </c>
      <c r="D75" s="105" t="s">
        <v>131</v>
      </c>
      <c r="E75" s="106">
        <v>33.882800000000003</v>
      </c>
      <c r="F75" s="107">
        <v>1.2E-2</v>
      </c>
      <c r="G75" s="108">
        <f>E75*F75</f>
        <v>0.40659360000000005</v>
      </c>
      <c r="I75" s="109"/>
      <c r="J75" s="5"/>
      <c r="K75" s="109">
        <f>E75*J75</f>
        <v>0</v>
      </c>
    </row>
    <row r="76" spans="1:11">
      <c r="C76" s="120" t="s">
        <v>169</v>
      </c>
      <c r="E76" s="106">
        <v>0</v>
      </c>
      <c r="G76" s="108"/>
      <c r="I76" s="109"/>
      <c r="K76" s="109"/>
    </row>
    <row r="77" spans="1:11">
      <c r="C77" s="120" t="s">
        <v>170</v>
      </c>
      <c r="E77" s="106">
        <v>0</v>
      </c>
      <c r="G77" s="108"/>
      <c r="I77" s="109"/>
      <c r="K77" s="109"/>
    </row>
    <row r="78" spans="1:11">
      <c r="C78" s="120" t="s">
        <v>171</v>
      </c>
      <c r="E78" s="106">
        <v>33.882800000000003</v>
      </c>
      <c r="G78" s="108"/>
      <c r="I78" s="109"/>
      <c r="K78" s="109"/>
    </row>
    <row r="80" spans="1:11" ht="15">
      <c r="B80" s="102" t="s">
        <v>172</v>
      </c>
      <c r="C80" s="102" t="s">
        <v>173</v>
      </c>
    </row>
    <row r="82" spans="1:11">
      <c r="A82" s="118">
        <v>1</v>
      </c>
      <c r="B82" s="119" t="s">
        <v>174</v>
      </c>
      <c r="C82" s="4" t="s">
        <v>175</v>
      </c>
      <c r="D82" s="105" t="s">
        <v>131</v>
      </c>
      <c r="E82" s="106">
        <v>46</v>
      </c>
      <c r="F82" s="107">
        <v>1.2E-4</v>
      </c>
      <c r="G82" s="108">
        <f>E82*F82</f>
        <v>5.5199999999999997E-3</v>
      </c>
      <c r="I82" s="109"/>
      <c r="J82" s="5"/>
      <c r="K82" s="109">
        <f>E82*J82</f>
        <v>0</v>
      </c>
    </row>
    <row r="83" spans="1:11">
      <c r="A83" s="118">
        <v>2</v>
      </c>
      <c r="B83" s="119" t="s">
        <v>176</v>
      </c>
      <c r="C83" s="4" t="s">
        <v>177</v>
      </c>
      <c r="D83" s="105" t="s">
        <v>131</v>
      </c>
      <c r="E83" s="106">
        <v>320.3</v>
      </c>
      <c r="F83" s="107">
        <v>0</v>
      </c>
      <c r="G83" s="108">
        <f>E83*F83</f>
        <v>0</v>
      </c>
      <c r="I83" s="109"/>
      <c r="J83" s="5"/>
      <c r="K83" s="109">
        <f>E83*J83</f>
        <v>0</v>
      </c>
    </row>
    <row r="84" spans="1:11">
      <c r="C84" s="120" t="s">
        <v>178</v>
      </c>
      <c r="E84" s="106">
        <v>294.35000000000002</v>
      </c>
      <c r="G84" s="108"/>
      <c r="I84" s="109"/>
      <c r="K84" s="109"/>
    </row>
    <row r="85" spans="1:11">
      <c r="C85" s="120" t="s">
        <v>179</v>
      </c>
      <c r="E85" s="106">
        <v>25.95</v>
      </c>
      <c r="G85" s="108"/>
      <c r="I85" s="109"/>
      <c r="K85" s="109"/>
    </row>
    <row r="86" spans="1:11">
      <c r="A86" s="118">
        <v>3</v>
      </c>
      <c r="B86" s="119" t="s">
        <v>180</v>
      </c>
      <c r="C86" s="4" t="s">
        <v>181</v>
      </c>
      <c r="D86" s="105" t="s">
        <v>131</v>
      </c>
      <c r="E86" s="106">
        <v>320.3</v>
      </c>
      <c r="F86" s="107">
        <v>4.0000000000000001E-3</v>
      </c>
      <c r="G86" s="108">
        <f>E86*F86</f>
        <v>1.2812000000000001</v>
      </c>
      <c r="I86" s="109"/>
      <c r="J86" s="5"/>
      <c r="K86" s="109">
        <f>E86*J86</f>
        <v>0</v>
      </c>
    </row>
    <row r="87" spans="1:11">
      <c r="C87" s="120" t="s">
        <v>178</v>
      </c>
      <c r="E87" s="106">
        <v>294.35000000000002</v>
      </c>
      <c r="G87" s="108"/>
      <c r="I87" s="109"/>
      <c r="K87" s="109"/>
    </row>
    <row r="88" spans="1:11">
      <c r="C88" s="120" t="s">
        <v>179</v>
      </c>
      <c r="E88" s="106">
        <v>25.95</v>
      </c>
      <c r="G88" s="108"/>
      <c r="I88" s="109"/>
      <c r="K88" s="109"/>
    </row>
    <row r="89" spans="1:11">
      <c r="A89" s="118">
        <v>4</v>
      </c>
      <c r="B89" s="119" t="s">
        <v>182</v>
      </c>
      <c r="C89" s="4" t="s">
        <v>183</v>
      </c>
      <c r="D89" s="105" t="s">
        <v>131</v>
      </c>
      <c r="E89" s="106">
        <v>25.95</v>
      </c>
      <c r="F89" s="107">
        <v>1.7999999999999999E-2</v>
      </c>
      <c r="G89" s="108">
        <f>E89*F89</f>
        <v>0.46709999999999996</v>
      </c>
      <c r="I89" s="109"/>
      <c r="J89" s="5"/>
      <c r="K89" s="109">
        <f>E89*J89</f>
        <v>0</v>
      </c>
    </row>
    <row r="90" spans="1:11">
      <c r="C90" s="120" t="s">
        <v>184</v>
      </c>
      <c r="E90" s="106">
        <v>0</v>
      </c>
      <c r="G90" s="108"/>
      <c r="I90" s="109"/>
      <c r="K90" s="109"/>
    </row>
    <row r="91" spans="1:11">
      <c r="C91" s="120" t="s">
        <v>185</v>
      </c>
      <c r="E91" s="106">
        <v>25.95</v>
      </c>
      <c r="G91" s="108"/>
      <c r="I91" s="109"/>
      <c r="K91" s="109"/>
    </row>
    <row r="92" spans="1:11">
      <c r="A92" s="118">
        <v>5</v>
      </c>
      <c r="B92" s="119" t="s">
        <v>186</v>
      </c>
      <c r="C92" s="4" t="s">
        <v>187</v>
      </c>
      <c r="D92" s="105" t="s">
        <v>131</v>
      </c>
      <c r="E92" s="106">
        <v>294.35000000000002</v>
      </c>
      <c r="F92" s="107">
        <v>0.02</v>
      </c>
      <c r="G92" s="108">
        <f>E92*F92</f>
        <v>5.8870000000000005</v>
      </c>
      <c r="I92" s="109"/>
      <c r="J92" s="5"/>
      <c r="K92" s="109">
        <f>E92*J92</f>
        <v>0</v>
      </c>
    </row>
    <row r="93" spans="1:11">
      <c r="C93" s="120" t="s">
        <v>188</v>
      </c>
      <c r="E93" s="106">
        <v>294.35000000000002</v>
      </c>
      <c r="G93" s="108"/>
      <c r="I93" s="109"/>
      <c r="K93" s="109"/>
    </row>
    <row r="94" spans="1:11">
      <c r="A94" s="118">
        <v>6</v>
      </c>
      <c r="B94" s="119" t="s">
        <v>189</v>
      </c>
      <c r="C94" s="4" t="s">
        <v>190</v>
      </c>
      <c r="D94" s="105" t="s">
        <v>131</v>
      </c>
      <c r="E94" s="106">
        <v>94.32</v>
      </c>
      <c r="F94" s="107">
        <v>0</v>
      </c>
      <c r="G94" s="108">
        <f>E94*F94</f>
        <v>0</v>
      </c>
      <c r="I94" s="109"/>
      <c r="J94" s="5"/>
      <c r="K94" s="109">
        <f>E94*J94</f>
        <v>0</v>
      </c>
    </row>
    <row r="95" spans="1:11">
      <c r="C95" s="120" t="s">
        <v>191</v>
      </c>
      <c r="E95" s="106">
        <v>94.32</v>
      </c>
      <c r="G95" s="108"/>
      <c r="I95" s="109"/>
      <c r="K95" s="109"/>
    </row>
    <row r="96" spans="1:11">
      <c r="A96" s="118">
        <v>7</v>
      </c>
      <c r="B96" s="119" t="s">
        <v>192</v>
      </c>
      <c r="C96" s="4" t="s">
        <v>193</v>
      </c>
      <c r="D96" s="105" t="s">
        <v>131</v>
      </c>
      <c r="E96" s="106">
        <v>12</v>
      </c>
      <c r="F96" s="107">
        <v>0</v>
      </c>
      <c r="G96" s="108">
        <f>E96*F96</f>
        <v>0</v>
      </c>
      <c r="I96" s="109"/>
      <c r="J96" s="5"/>
      <c r="K96" s="109">
        <f>E96*J96</f>
        <v>0</v>
      </c>
    </row>
    <row r="97" spans="1:11">
      <c r="A97" s="118">
        <v>8</v>
      </c>
      <c r="B97" s="119" t="s">
        <v>194</v>
      </c>
      <c r="C97" s="4" t="s">
        <v>195</v>
      </c>
      <c r="D97" s="105" t="s">
        <v>131</v>
      </c>
      <c r="E97" s="106">
        <v>200.03</v>
      </c>
      <c r="F97" s="107">
        <v>1.146E-2</v>
      </c>
      <c r="G97" s="108">
        <f>E97*F97</f>
        <v>2.2923437999999998</v>
      </c>
      <c r="I97" s="109"/>
      <c r="J97" s="5"/>
      <c r="K97" s="109">
        <f>E97*J97</f>
        <v>0</v>
      </c>
    </row>
    <row r="98" spans="1:11">
      <c r="C98" s="120" t="s">
        <v>196</v>
      </c>
      <c r="E98" s="106">
        <v>200.03</v>
      </c>
      <c r="G98" s="108"/>
      <c r="I98" s="109"/>
      <c r="K98" s="109"/>
    </row>
    <row r="99" spans="1:11">
      <c r="A99" s="118">
        <v>9</v>
      </c>
      <c r="B99" s="119" t="s">
        <v>197</v>
      </c>
      <c r="C99" s="4" t="s">
        <v>198</v>
      </c>
      <c r="D99" s="105" t="s">
        <v>131</v>
      </c>
      <c r="E99" s="106">
        <v>94.32</v>
      </c>
      <c r="F99" s="107">
        <v>1.899E-2</v>
      </c>
      <c r="G99" s="108">
        <f>E99*F99</f>
        <v>1.7911367999999999</v>
      </c>
      <c r="I99" s="109"/>
      <c r="J99" s="5"/>
      <c r="K99" s="109">
        <f>E99*J99</f>
        <v>0</v>
      </c>
    </row>
    <row r="100" spans="1:11">
      <c r="C100" s="120" t="s">
        <v>199</v>
      </c>
      <c r="E100" s="106">
        <v>94.32</v>
      </c>
      <c r="G100" s="108"/>
      <c r="I100" s="109"/>
      <c r="K100" s="109"/>
    </row>
    <row r="101" spans="1:11">
      <c r="A101" s="118">
        <v>10</v>
      </c>
      <c r="B101" s="119" t="s">
        <v>200</v>
      </c>
      <c r="C101" s="4" t="s">
        <v>201</v>
      </c>
      <c r="D101" s="105" t="s">
        <v>105</v>
      </c>
      <c r="E101" s="106">
        <v>10.1</v>
      </c>
      <c r="F101" s="107">
        <v>5.0000000000000001E-3</v>
      </c>
      <c r="G101" s="108">
        <f>E101*F101</f>
        <v>5.0499999999999996E-2</v>
      </c>
      <c r="I101" s="109"/>
      <c r="J101" s="5"/>
      <c r="K101" s="109">
        <f>E101*J101</f>
        <v>0</v>
      </c>
    </row>
    <row r="102" spans="1:11">
      <c r="A102" s="118">
        <v>11</v>
      </c>
      <c r="B102" s="119" t="s">
        <v>202</v>
      </c>
      <c r="C102" s="4" t="s">
        <v>203</v>
      </c>
      <c r="D102" s="105" t="s">
        <v>131</v>
      </c>
      <c r="E102" s="106">
        <v>10.85</v>
      </c>
      <c r="F102" s="107">
        <v>5.0000000000000001E-3</v>
      </c>
      <c r="G102" s="108">
        <f>E102*F102</f>
        <v>5.425E-2</v>
      </c>
      <c r="I102" s="109"/>
      <c r="J102" s="5"/>
      <c r="K102" s="109">
        <f>E102*J102</f>
        <v>0</v>
      </c>
    </row>
    <row r="103" spans="1:11">
      <c r="C103" s="120" t="s">
        <v>204</v>
      </c>
      <c r="E103" s="106">
        <v>4.0999999999999996</v>
      </c>
      <c r="G103" s="108"/>
      <c r="I103" s="109"/>
      <c r="K103" s="109"/>
    </row>
    <row r="104" spans="1:11">
      <c r="C104" s="120" t="s">
        <v>205</v>
      </c>
      <c r="E104" s="106">
        <v>6.75</v>
      </c>
      <c r="G104" s="108"/>
      <c r="I104" s="109"/>
      <c r="K104" s="109"/>
    </row>
    <row r="106" spans="1:11" ht="15">
      <c r="B106" s="102" t="s">
        <v>206</v>
      </c>
      <c r="C106" s="102" t="s">
        <v>207</v>
      </c>
    </row>
    <row r="108" spans="1:11">
      <c r="A108" s="118">
        <v>1</v>
      </c>
      <c r="B108" s="119" t="s">
        <v>208</v>
      </c>
      <c r="C108" s="4" t="s">
        <v>209</v>
      </c>
      <c r="D108" s="105" t="s">
        <v>92</v>
      </c>
      <c r="E108" s="106">
        <v>7.48</v>
      </c>
      <c r="F108" s="107">
        <v>2.2563399999999998</v>
      </c>
      <c r="G108" s="108">
        <f>E108*F108</f>
        <v>16.877423199999999</v>
      </c>
      <c r="I108" s="109"/>
      <c r="J108" s="5"/>
      <c r="K108" s="109">
        <f>E108*J108</f>
        <v>0</v>
      </c>
    </row>
    <row r="109" spans="1:11">
      <c r="C109" s="120" t="s">
        <v>210</v>
      </c>
      <c r="E109" s="106">
        <v>7.48</v>
      </c>
      <c r="G109" s="108"/>
      <c r="I109" s="109"/>
      <c r="K109" s="109"/>
    </row>
    <row r="110" spans="1:11">
      <c r="A110" s="118">
        <v>2</v>
      </c>
      <c r="B110" s="119" t="s">
        <v>211</v>
      </c>
      <c r="C110" s="4" t="s">
        <v>212</v>
      </c>
      <c r="D110" s="105" t="s">
        <v>92</v>
      </c>
      <c r="E110" s="106">
        <v>7.48</v>
      </c>
      <c r="F110" s="107">
        <v>0</v>
      </c>
      <c r="G110" s="108">
        <f>E110*F110</f>
        <v>0</v>
      </c>
      <c r="I110" s="109"/>
      <c r="J110" s="5"/>
      <c r="K110" s="109">
        <f>E110*J110</f>
        <v>0</v>
      </c>
    </row>
    <row r="111" spans="1:11">
      <c r="A111" s="118">
        <v>3</v>
      </c>
      <c r="B111" s="119" t="s">
        <v>213</v>
      </c>
      <c r="C111" s="4" t="s">
        <v>214</v>
      </c>
      <c r="D111" s="105" t="s">
        <v>92</v>
      </c>
      <c r="E111" s="106">
        <v>7.48</v>
      </c>
      <c r="F111" s="107">
        <v>0</v>
      </c>
      <c r="G111" s="108">
        <f>E111*F111</f>
        <v>0</v>
      </c>
      <c r="I111" s="109"/>
      <c r="J111" s="5"/>
      <c r="K111" s="109">
        <f>E111*J111</f>
        <v>0</v>
      </c>
    </row>
    <row r="112" spans="1:11">
      <c r="C112" s="120" t="s">
        <v>215</v>
      </c>
      <c r="E112" s="106">
        <v>7.48</v>
      </c>
      <c r="G112" s="108"/>
      <c r="I112" s="109"/>
      <c r="K112" s="109"/>
    </row>
    <row r="113" spans="1:11">
      <c r="A113" s="118">
        <v>4</v>
      </c>
      <c r="B113" s="119" t="s">
        <v>216</v>
      </c>
      <c r="C113" s="4" t="s">
        <v>217</v>
      </c>
      <c r="D113" s="105" t="s">
        <v>218</v>
      </c>
      <c r="E113" s="106">
        <v>0.5</v>
      </c>
      <c r="F113" s="107">
        <v>1.0587800000000001</v>
      </c>
      <c r="G113" s="108">
        <f>E113*F113</f>
        <v>0.52939000000000003</v>
      </c>
      <c r="I113" s="109"/>
      <c r="J113" s="5"/>
      <c r="K113" s="109">
        <f>E113*J113</f>
        <v>0</v>
      </c>
    </row>
    <row r="114" spans="1:11">
      <c r="C114" s="120" t="s">
        <v>219</v>
      </c>
      <c r="E114" s="106">
        <v>0.5</v>
      </c>
      <c r="G114" s="108"/>
      <c r="I114" s="109"/>
      <c r="K114" s="109"/>
    </row>
    <row r="115" spans="1:11">
      <c r="A115" s="118">
        <v>5</v>
      </c>
      <c r="B115" s="119" t="s">
        <v>220</v>
      </c>
      <c r="C115" s="4" t="s">
        <v>221</v>
      </c>
      <c r="D115" s="105" t="s">
        <v>131</v>
      </c>
      <c r="E115" s="106">
        <v>36.9</v>
      </c>
      <c r="F115" s="107">
        <v>1.4999999999999999E-2</v>
      </c>
      <c r="G115" s="108">
        <f>E115*F115</f>
        <v>0.55349999999999999</v>
      </c>
      <c r="I115" s="109"/>
      <c r="J115" s="5"/>
      <c r="K115" s="109">
        <f>E115*J115</f>
        <v>0</v>
      </c>
    </row>
    <row r="116" spans="1:11">
      <c r="C116" s="120" t="s">
        <v>222</v>
      </c>
      <c r="E116" s="106">
        <v>0</v>
      </c>
      <c r="G116" s="108"/>
      <c r="I116" s="109"/>
      <c r="K116" s="109"/>
    </row>
    <row r="117" spans="1:11">
      <c r="C117" s="120" t="s">
        <v>223</v>
      </c>
      <c r="E117" s="106">
        <v>10.9</v>
      </c>
      <c r="G117" s="108"/>
      <c r="I117" s="109"/>
      <c r="K117" s="109"/>
    </row>
    <row r="118" spans="1:11">
      <c r="C118" s="120" t="s">
        <v>224</v>
      </c>
      <c r="E118" s="106">
        <v>8.3000000000000007</v>
      </c>
      <c r="G118" s="108"/>
      <c r="I118" s="109"/>
      <c r="K118" s="109"/>
    </row>
    <row r="119" spans="1:11">
      <c r="C119" s="120" t="s">
        <v>225</v>
      </c>
      <c r="E119" s="106">
        <v>17.7</v>
      </c>
      <c r="G119" s="108"/>
      <c r="I119" s="109"/>
      <c r="K119" s="109"/>
    </row>
    <row r="120" spans="1:11">
      <c r="C120" s="120" t="s">
        <v>226</v>
      </c>
      <c r="E120" s="106">
        <v>0</v>
      </c>
      <c r="G120" s="108"/>
      <c r="I120" s="109"/>
      <c r="K120" s="109"/>
    </row>
    <row r="121" spans="1:11">
      <c r="A121" s="118">
        <v>6</v>
      </c>
      <c r="B121" s="119" t="s">
        <v>227</v>
      </c>
      <c r="C121" s="4" t="s">
        <v>228</v>
      </c>
      <c r="D121" s="105" t="s">
        <v>92</v>
      </c>
      <c r="E121" s="106">
        <v>0.24360000000000001</v>
      </c>
      <c r="F121" s="107">
        <v>2.234</v>
      </c>
      <c r="G121" s="108">
        <f>E121*F121</f>
        <v>0.54420239999999998</v>
      </c>
      <c r="I121" s="109"/>
      <c r="J121" s="5"/>
      <c r="K121" s="109">
        <f>E121*J121</f>
        <v>0</v>
      </c>
    </row>
    <row r="122" spans="1:11">
      <c r="C122" s="120" t="s">
        <v>229</v>
      </c>
      <c r="E122" s="106">
        <v>9.3600000000000003E-2</v>
      </c>
      <c r="G122" s="108"/>
      <c r="I122" s="109"/>
      <c r="K122" s="109"/>
    </row>
    <row r="123" spans="1:11">
      <c r="C123" s="120" t="s">
        <v>230</v>
      </c>
      <c r="E123" s="106">
        <v>0.15</v>
      </c>
      <c r="G123" s="108"/>
      <c r="I123" s="109"/>
      <c r="K123" s="109"/>
    </row>
    <row r="124" spans="1:11">
      <c r="A124" s="118">
        <v>7</v>
      </c>
      <c r="B124" s="119" t="s">
        <v>231</v>
      </c>
      <c r="C124" s="4" t="s">
        <v>232</v>
      </c>
      <c r="D124" s="105" t="s">
        <v>101</v>
      </c>
      <c r="E124" s="106">
        <v>1</v>
      </c>
      <c r="F124" s="107">
        <v>0.05</v>
      </c>
      <c r="G124" s="108">
        <f>E124*F124</f>
        <v>0.05</v>
      </c>
      <c r="I124" s="109"/>
      <c r="J124" s="5"/>
      <c r="K124" s="109">
        <f>E124*J124</f>
        <v>0</v>
      </c>
    </row>
    <row r="126" spans="1:11" ht="15">
      <c r="B126" s="102" t="s">
        <v>233</v>
      </c>
      <c r="C126" s="102" t="s">
        <v>234</v>
      </c>
    </row>
    <row r="128" spans="1:11">
      <c r="A128" s="118">
        <v>1</v>
      </c>
      <c r="B128" s="119" t="s">
        <v>235</v>
      </c>
      <c r="C128" s="4" t="s">
        <v>236</v>
      </c>
      <c r="D128" s="105" t="s">
        <v>218</v>
      </c>
      <c r="E128" s="106">
        <v>0.72782000000000002</v>
      </c>
      <c r="F128" s="107">
        <v>0</v>
      </c>
      <c r="G128" s="108">
        <f>E128*F128</f>
        <v>0</v>
      </c>
      <c r="I128" s="109"/>
      <c r="J128" s="5"/>
      <c r="K128" s="109">
        <f>E128*J128</f>
        <v>0</v>
      </c>
    </row>
    <row r="129" spans="1:11">
      <c r="A129" s="118">
        <v>2</v>
      </c>
      <c r="B129" s="119" t="s">
        <v>237</v>
      </c>
      <c r="C129" s="4" t="s">
        <v>238</v>
      </c>
      <c r="D129" s="105" t="s">
        <v>131</v>
      </c>
      <c r="E129" s="106">
        <v>41.14</v>
      </c>
      <c r="F129" s="107">
        <v>3.0000000000000001E-3</v>
      </c>
      <c r="G129" s="108">
        <f>E129*F129</f>
        <v>0.12342</v>
      </c>
      <c r="I129" s="109"/>
      <c r="J129" s="5"/>
      <c r="K129" s="109">
        <f>E129*J129</f>
        <v>0</v>
      </c>
    </row>
    <row r="130" spans="1:11">
      <c r="C130" s="120" t="s">
        <v>239</v>
      </c>
      <c r="E130" s="106">
        <v>41.14</v>
      </c>
      <c r="G130" s="108"/>
      <c r="I130" s="109"/>
      <c r="K130" s="109"/>
    </row>
    <row r="131" spans="1:11">
      <c r="A131" s="118">
        <v>3</v>
      </c>
      <c r="B131" s="119" t="s">
        <v>240</v>
      </c>
      <c r="C131" s="4" t="s">
        <v>241</v>
      </c>
      <c r="D131" s="105" t="s">
        <v>105</v>
      </c>
      <c r="E131" s="106">
        <v>57.45</v>
      </c>
      <c r="F131" s="107">
        <v>2E-3</v>
      </c>
      <c r="G131" s="108">
        <f>E131*F131</f>
        <v>0.1149</v>
      </c>
      <c r="I131" s="109"/>
      <c r="J131" s="5"/>
      <c r="K131" s="109">
        <f>E131*J131</f>
        <v>0</v>
      </c>
    </row>
    <row r="132" spans="1:11">
      <c r="C132" s="120" t="s">
        <v>124</v>
      </c>
      <c r="E132" s="106">
        <v>23.12</v>
      </c>
      <c r="G132" s="108"/>
      <c r="I132" s="109"/>
      <c r="K132" s="109"/>
    </row>
    <row r="133" spans="1:11">
      <c r="C133" s="120" t="s">
        <v>125</v>
      </c>
      <c r="E133" s="106">
        <v>7.03</v>
      </c>
      <c r="G133" s="108"/>
      <c r="I133" s="109"/>
      <c r="K133" s="109"/>
    </row>
    <row r="134" spans="1:11">
      <c r="C134" s="120" t="s">
        <v>242</v>
      </c>
      <c r="E134" s="106">
        <v>6.88</v>
      </c>
      <c r="G134" s="108"/>
      <c r="I134" s="109"/>
      <c r="K134" s="109"/>
    </row>
    <row r="135" spans="1:11">
      <c r="C135" s="120" t="s">
        <v>127</v>
      </c>
      <c r="E135" s="106">
        <v>16.14</v>
      </c>
      <c r="G135" s="108"/>
      <c r="I135" s="109"/>
      <c r="K135" s="109"/>
    </row>
    <row r="136" spans="1:11">
      <c r="C136" s="120" t="s">
        <v>128</v>
      </c>
      <c r="E136" s="106">
        <v>4.28</v>
      </c>
      <c r="G136" s="108"/>
      <c r="I136" s="109"/>
      <c r="K136" s="109"/>
    </row>
    <row r="137" spans="1:11">
      <c r="A137" s="118">
        <v>4</v>
      </c>
      <c r="B137" s="119" t="s">
        <v>243</v>
      </c>
      <c r="C137" s="4" t="s">
        <v>244</v>
      </c>
      <c r="D137" s="105" t="s">
        <v>131</v>
      </c>
      <c r="E137" s="106">
        <v>82.9</v>
      </c>
      <c r="F137" s="107">
        <v>5.0000000000000001E-3</v>
      </c>
      <c r="G137" s="108">
        <f>E137*F137</f>
        <v>0.41450000000000004</v>
      </c>
      <c r="I137" s="109"/>
      <c r="J137" s="5"/>
      <c r="K137" s="109">
        <f>E137*J137</f>
        <v>0</v>
      </c>
    </row>
    <row r="138" spans="1:11">
      <c r="C138" s="120" t="s">
        <v>245</v>
      </c>
      <c r="E138" s="106">
        <v>37.4</v>
      </c>
      <c r="G138" s="108"/>
      <c r="I138" s="109"/>
      <c r="K138" s="109"/>
    </row>
    <row r="139" spans="1:11">
      <c r="C139" s="120" t="s">
        <v>223</v>
      </c>
      <c r="E139" s="106">
        <v>10.9</v>
      </c>
      <c r="G139" s="108"/>
      <c r="I139" s="109"/>
      <c r="K139" s="109"/>
    </row>
    <row r="140" spans="1:11">
      <c r="C140" s="120" t="s">
        <v>224</v>
      </c>
      <c r="E140" s="106">
        <v>8.3000000000000007</v>
      </c>
      <c r="G140" s="108"/>
      <c r="I140" s="109"/>
      <c r="K140" s="109"/>
    </row>
    <row r="141" spans="1:11">
      <c r="C141" s="120" t="s">
        <v>225</v>
      </c>
      <c r="E141" s="106">
        <v>17.7</v>
      </c>
      <c r="G141" s="108"/>
      <c r="I141" s="109"/>
      <c r="K141" s="109"/>
    </row>
    <row r="142" spans="1:11">
      <c r="C142" s="120" t="s">
        <v>246</v>
      </c>
      <c r="E142" s="106">
        <v>8.6</v>
      </c>
      <c r="G142" s="108"/>
      <c r="I142" s="109"/>
      <c r="K142" s="109"/>
    </row>
    <row r="143" spans="1:11">
      <c r="A143" s="118">
        <v>5</v>
      </c>
      <c r="B143" s="119" t="s">
        <v>247</v>
      </c>
      <c r="C143" s="4" t="s">
        <v>248</v>
      </c>
      <c r="D143" s="105" t="s">
        <v>105</v>
      </c>
      <c r="E143" s="106">
        <v>25</v>
      </c>
      <c r="F143" s="107">
        <v>3.0000000000000001E-3</v>
      </c>
      <c r="G143" s="108">
        <f>E143*F143</f>
        <v>7.4999999999999997E-2</v>
      </c>
      <c r="I143" s="109"/>
      <c r="J143" s="5"/>
      <c r="K143" s="109">
        <f>E143*J143</f>
        <v>0</v>
      </c>
    </row>
    <row r="144" spans="1:11">
      <c r="C144" s="120" t="s">
        <v>249</v>
      </c>
      <c r="E144" s="106">
        <v>25</v>
      </c>
      <c r="G144" s="108"/>
      <c r="I144" s="109"/>
      <c r="K144" s="109"/>
    </row>
    <row r="146" spans="1:11" ht="15">
      <c r="B146" s="102" t="s">
        <v>250</v>
      </c>
      <c r="C146" s="102" t="s">
        <v>251</v>
      </c>
    </row>
    <row r="148" spans="1:11">
      <c r="A148" s="118">
        <v>1</v>
      </c>
      <c r="B148" s="119" t="s">
        <v>252</v>
      </c>
      <c r="C148" s="4" t="s">
        <v>253</v>
      </c>
      <c r="D148" s="105" t="s">
        <v>218</v>
      </c>
      <c r="E148" s="106">
        <v>0.59206700000000001</v>
      </c>
      <c r="F148" s="107">
        <v>0</v>
      </c>
      <c r="G148" s="108">
        <f>E148*F148</f>
        <v>0</v>
      </c>
      <c r="I148" s="109"/>
      <c r="J148" s="5"/>
      <c r="K148" s="109">
        <f>E148*J148</f>
        <v>0</v>
      </c>
    </row>
    <row r="149" spans="1:11">
      <c r="A149" s="118">
        <v>2</v>
      </c>
      <c r="B149" s="119" t="s">
        <v>254</v>
      </c>
      <c r="C149" s="4" t="s">
        <v>255</v>
      </c>
      <c r="D149" s="105" t="s">
        <v>131</v>
      </c>
      <c r="E149" s="106">
        <v>156</v>
      </c>
      <c r="F149" s="107">
        <v>2.9999999999999997E-4</v>
      </c>
      <c r="G149" s="108">
        <f>E149*F149</f>
        <v>4.6799999999999994E-2</v>
      </c>
      <c r="I149" s="109"/>
      <c r="J149" s="5"/>
      <c r="K149" s="109">
        <f>E149*J149</f>
        <v>0</v>
      </c>
    </row>
    <row r="150" spans="1:11">
      <c r="C150" s="120" t="s">
        <v>256</v>
      </c>
      <c r="E150" s="106">
        <v>156</v>
      </c>
      <c r="G150" s="108"/>
      <c r="I150" s="109"/>
      <c r="K150" s="109"/>
    </row>
    <row r="151" spans="1:11">
      <c r="A151" s="113" t="s">
        <v>257</v>
      </c>
      <c r="B151" s="114" t="s">
        <v>110</v>
      </c>
      <c r="C151" s="4" t="s">
        <v>258</v>
      </c>
      <c r="D151" s="105" t="s">
        <v>131</v>
      </c>
      <c r="E151" s="106">
        <v>72</v>
      </c>
      <c r="F151" s="107">
        <v>3.0000000000000001E-3</v>
      </c>
      <c r="G151" s="108">
        <f>E151*F151</f>
        <v>0.216</v>
      </c>
      <c r="H151" s="5"/>
      <c r="I151" s="109">
        <f>E151*H151</f>
        <v>0</v>
      </c>
      <c r="K151" s="109"/>
    </row>
    <row r="152" spans="1:11">
      <c r="A152" s="113" t="s">
        <v>259</v>
      </c>
      <c r="B152" s="114" t="s">
        <v>110</v>
      </c>
      <c r="C152" s="4" t="s">
        <v>260</v>
      </c>
      <c r="D152" s="105" t="s">
        <v>131</v>
      </c>
      <c r="E152" s="106">
        <v>88</v>
      </c>
      <c r="F152" s="107">
        <v>2E-3</v>
      </c>
      <c r="G152" s="108">
        <f>E152*F152</f>
        <v>0.17599999999999999</v>
      </c>
      <c r="H152" s="5"/>
      <c r="I152" s="109">
        <f>E152*H152</f>
        <v>0</v>
      </c>
      <c r="K152" s="109"/>
    </row>
    <row r="153" spans="1:11">
      <c r="A153" s="118">
        <v>3</v>
      </c>
      <c r="B153" s="119" t="s">
        <v>261</v>
      </c>
      <c r="C153" s="4" t="s">
        <v>262</v>
      </c>
      <c r="D153" s="105" t="s">
        <v>131</v>
      </c>
      <c r="E153" s="106">
        <v>86</v>
      </c>
      <c r="F153" s="107">
        <v>1.4E-3</v>
      </c>
      <c r="G153" s="108" t="str">
        <f>FIXED(E153*F153,3,TRUE)</f>
        <v>0,120</v>
      </c>
      <c r="I153" s="109"/>
      <c r="J153" s="5"/>
      <c r="K153" s="109">
        <f>E153*J153</f>
        <v>0</v>
      </c>
    </row>
    <row r="154" spans="1:11">
      <c r="C154" s="120" t="s">
        <v>263</v>
      </c>
      <c r="E154" s="106">
        <v>86</v>
      </c>
      <c r="G154" s="108"/>
      <c r="I154" s="109"/>
      <c r="K154" s="109"/>
    </row>
    <row r="155" spans="1:11">
      <c r="A155" s="118">
        <v>4</v>
      </c>
      <c r="B155" s="119" t="s">
        <v>264</v>
      </c>
      <c r="C155" s="4" t="s">
        <v>265</v>
      </c>
      <c r="D155" s="105" t="s">
        <v>218</v>
      </c>
      <c r="E155" s="106">
        <v>0.12039999999999999</v>
      </c>
      <c r="F155" s="107">
        <v>0</v>
      </c>
      <c r="G155" s="108" t="str">
        <f>FIXED(E155*F155,3,TRUE)</f>
        <v>0,000</v>
      </c>
      <c r="I155" s="109"/>
      <c r="J155" s="5"/>
      <c r="K155" s="109">
        <f t="shared" ref="K155:K160" si="0">E155*J155</f>
        <v>0</v>
      </c>
    </row>
    <row r="156" spans="1:11">
      <c r="A156" s="118">
        <v>5</v>
      </c>
      <c r="B156" s="119" t="s">
        <v>266</v>
      </c>
      <c r="C156" s="4" t="s">
        <v>267</v>
      </c>
      <c r="D156" s="105" t="s">
        <v>218</v>
      </c>
      <c r="E156" s="106">
        <v>0.12039999999999999</v>
      </c>
      <c r="F156" s="107">
        <v>0</v>
      </c>
      <c r="G156" s="108" t="str">
        <f>FIXED(E156*F156,3,TRUE)</f>
        <v>0,000</v>
      </c>
      <c r="I156" s="109"/>
      <c r="J156" s="5"/>
      <c r="K156" s="109">
        <f t="shared" si="0"/>
        <v>0</v>
      </c>
    </row>
    <row r="157" spans="1:11">
      <c r="A157" s="118">
        <v>6</v>
      </c>
      <c r="B157" s="119" t="s">
        <v>268</v>
      </c>
      <c r="C157" s="4" t="s">
        <v>269</v>
      </c>
      <c r="D157" s="105" t="s">
        <v>218</v>
      </c>
      <c r="E157" s="106">
        <v>2.2875999999999999</v>
      </c>
      <c r="F157" s="107">
        <v>0</v>
      </c>
      <c r="G157" s="108" t="str">
        <f>FIXED(E157*F157,3,TRUE)</f>
        <v>0,000</v>
      </c>
      <c r="I157" s="109"/>
      <c r="J157" s="5"/>
      <c r="K157" s="109">
        <f t="shared" si="0"/>
        <v>0</v>
      </c>
    </row>
    <row r="158" spans="1:11">
      <c r="A158" s="118">
        <v>7</v>
      </c>
      <c r="B158" s="119" t="s">
        <v>270</v>
      </c>
      <c r="C158" s="4" t="s">
        <v>271</v>
      </c>
      <c r="D158" s="105" t="s">
        <v>218</v>
      </c>
      <c r="E158" s="106">
        <v>0.12039999999999999</v>
      </c>
      <c r="F158" s="107">
        <v>0</v>
      </c>
      <c r="G158" s="108" t="str">
        <f>FIXED(E158*F158,3,TRUE)</f>
        <v>0,000</v>
      </c>
      <c r="I158" s="109"/>
      <c r="J158" s="5"/>
      <c r="K158" s="109">
        <f t="shared" si="0"/>
        <v>0</v>
      </c>
    </row>
    <row r="159" spans="1:11">
      <c r="A159" s="118">
        <v>8</v>
      </c>
      <c r="B159" s="119" t="s">
        <v>272</v>
      </c>
      <c r="C159" s="4" t="s">
        <v>273</v>
      </c>
      <c r="D159" s="105" t="s">
        <v>218</v>
      </c>
      <c r="E159" s="106">
        <v>0.12039999999999999</v>
      </c>
      <c r="F159" s="107">
        <v>0</v>
      </c>
      <c r="G159" s="108" t="str">
        <f>FIXED(E159*F159,3,TRUE)</f>
        <v>0,000</v>
      </c>
      <c r="I159" s="109"/>
      <c r="J159" s="5"/>
      <c r="K159" s="109">
        <f t="shared" si="0"/>
        <v>0</v>
      </c>
    </row>
    <row r="160" spans="1:11">
      <c r="A160" s="118">
        <v>9</v>
      </c>
      <c r="B160" s="119" t="s">
        <v>274</v>
      </c>
      <c r="C160" s="4" t="s">
        <v>275</v>
      </c>
      <c r="D160" s="105" t="s">
        <v>131</v>
      </c>
      <c r="E160" s="106">
        <v>15.19</v>
      </c>
      <c r="F160" s="107">
        <v>9.0000000000000006E-5</v>
      </c>
      <c r="G160" s="108">
        <f>E160*F160</f>
        <v>1.3671E-3</v>
      </c>
      <c r="I160" s="109"/>
      <c r="J160" s="5"/>
      <c r="K160" s="109">
        <f t="shared" si="0"/>
        <v>0</v>
      </c>
    </row>
    <row r="161" spans="1:11">
      <c r="C161" s="120" t="s">
        <v>622</v>
      </c>
      <c r="E161" s="106">
        <v>15.19</v>
      </c>
      <c r="G161" s="108"/>
      <c r="I161" s="109"/>
      <c r="K161" s="109"/>
    </row>
    <row r="162" spans="1:11">
      <c r="A162" s="118">
        <v>10</v>
      </c>
      <c r="B162" s="119" t="s">
        <v>276</v>
      </c>
      <c r="C162" s="4" t="s">
        <v>277</v>
      </c>
      <c r="D162" s="105" t="s">
        <v>131</v>
      </c>
      <c r="E162" s="106">
        <v>15.19</v>
      </c>
      <c r="F162" s="107">
        <v>0.01</v>
      </c>
      <c r="G162" s="108">
        <f>E162*F162</f>
        <v>0.15190000000000001</v>
      </c>
      <c r="I162" s="109"/>
      <c r="J162" s="5"/>
      <c r="K162" s="109">
        <f>E162*J162</f>
        <v>0</v>
      </c>
    </row>
    <row r="163" spans="1:11">
      <c r="C163" s="120" t="s">
        <v>278</v>
      </c>
      <c r="E163" s="106">
        <v>15.19</v>
      </c>
      <c r="G163" s="108"/>
      <c r="I163" s="109"/>
      <c r="K163" s="109"/>
    </row>
    <row r="165" spans="1:11" ht="15">
      <c r="B165" s="102" t="s">
        <v>279</v>
      </c>
      <c r="C165" s="102" t="s">
        <v>280</v>
      </c>
    </row>
    <row r="167" spans="1:11">
      <c r="A167" s="118">
        <v>1</v>
      </c>
      <c r="B167" s="119" t="s">
        <v>281</v>
      </c>
      <c r="C167" s="4" t="s">
        <v>282</v>
      </c>
      <c r="D167" s="105" t="s">
        <v>283</v>
      </c>
      <c r="E167" s="106">
        <v>1</v>
      </c>
      <c r="F167" s="107">
        <v>0</v>
      </c>
      <c r="G167" s="108">
        <f>E167*F167</f>
        <v>0</v>
      </c>
      <c r="I167" s="109"/>
      <c r="J167" s="5"/>
      <c r="K167" s="109">
        <f>E167*J167</f>
        <v>0</v>
      </c>
    </row>
    <row r="168" spans="1:11">
      <c r="C168" s="120" t="s">
        <v>284</v>
      </c>
      <c r="E168" s="106">
        <v>0</v>
      </c>
      <c r="G168" s="108"/>
      <c r="I168" s="109"/>
      <c r="K168" s="109"/>
    </row>
    <row r="169" spans="1:11">
      <c r="C169" s="120" t="s">
        <v>285</v>
      </c>
      <c r="E169" s="106">
        <v>0</v>
      </c>
      <c r="G169" s="108"/>
      <c r="I169" s="109"/>
      <c r="K169" s="109"/>
    </row>
    <row r="170" spans="1:11">
      <c r="C170" s="120" t="s">
        <v>286</v>
      </c>
      <c r="E170" s="106">
        <v>1</v>
      </c>
      <c r="G170" s="108"/>
      <c r="I170" s="109"/>
      <c r="K170" s="109"/>
    </row>
    <row r="171" spans="1:11">
      <c r="A171" s="118">
        <v>2</v>
      </c>
      <c r="B171" s="119" t="s">
        <v>287</v>
      </c>
      <c r="C171" s="4" t="s">
        <v>288</v>
      </c>
      <c r="D171" s="105" t="s">
        <v>101</v>
      </c>
      <c r="E171" s="106">
        <v>1</v>
      </c>
      <c r="F171" s="107">
        <v>0</v>
      </c>
      <c r="G171" s="108">
        <f>E171*F171</f>
        <v>0</v>
      </c>
      <c r="I171" s="109"/>
      <c r="J171" s="5"/>
      <c r="K171" s="109">
        <f>E171*J171</f>
        <v>0</v>
      </c>
    </row>
    <row r="172" spans="1:11">
      <c r="C172" s="120" t="s">
        <v>289</v>
      </c>
      <c r="E172" s="106">
        <v>1</v>
      </c>
      <c r="G172" s="108"/>
      <c r="I172" s="109"/>
      <c r="K172" s="109"/>
    </row>
    <row r="173" spans="1:11">
      <c r="A173" s="118">
        <v>3</v>
      </c>
      <c r="B173" s="119" t="s">
        <v>290</v>
      </c>
      <c r="C173" s="4" t="s">
        <v>291</v>
      </c>
      <c r="D173" s="105" t="s">
        <v>283</v>
      </c>
      <c r="E173" s="106">
        <v>1</v>
      </c>
      <c r="F173" s="107">
        <v>0</v>
      </c>
      <c r="G173" s="108">
        <f>E173*F173</f>
        <v>0</v>
      </c>
      <c r="I173" s="109"/>
      <c r="J173" s="5"/>
      <c r="K173" s="109">
        <f>E173*J173</f>
        <v>0</v>
      </c>
    </row>
    <row r="175" spans="1:11" ht="15">
      <c r="B175" s="102" t="s">
        <v>292</v>
      </c>
      <c r="C175" s="102" t="s">
        <v>293</v>
      </c>
    </row>
    <row r="177" spans="1:11">
      <c r="A177" s="118">
        <v>1</v>
      </c>
      <c r="B177" s="119" t="s">
        <v>294</v>
      </c>
      <c r="C177" s="4" t="s">
        <v>295</v>
      </c>
      <c r="D177" s="105" t="s">
        <v>218</v>
      </c>
      <c r="E177" s="106">
        <v>2.747223</v>
      </c>
      <c r="F177" s="107">
        <v>0</v>
      </c>
      <c r="G177" s="108">
        <f>E177*F177</f>
        <v>0</v>
      </c>
      <c r="I177" s="109"/>
      <c r="J177" s="5"/>
      <c r="K177" s="109">
        <f>E177*J177</f>
        <v>0</v>
      </c>
    </row>
    <row r="178" spans="1:11">
      <c r="A178" s="118">
        <v>2</v>
      </c>
      <c r="B178" s="119" t="s">
        <v>296</v>
      </c>
      <c r="C178" s="4" t="s">
        <v>297</v>
      </c>
      <c r="D178" s="105" t="s">
        <v>105</v>
      </c>
      <c r="E178" s="106">
        <v>94.5</v>
      </c>
      <c r="F178" s="107">
        <v>0</v>
      </c>
      <c r="G178" s="108">
        <f>E178*F178</f>
        <v>0</v>
      </c>
      <c r="I178" s="109"/>
      <c r="J178" s="5"/>
      <c r="K178" s="109">
        <f>E178*J178</f>
        <v>0</v>
      </c>
    </row>
    <row r="179" spans="1:11">
      <c r="C179" s="120" t="s">
        <v>298</v>
      </c>
      <c r="E179" s="106">
        <v>76.5</v>
      </c>
      <c r="G179" s="108"/>
      <c r="I179" s="109"/>
      <c r="K179" s="109"/>
    </row>
    <row r="180" spans="1:11">
      <c r="C180" s="120" t="s">
        <v>299</v>
      </c>
      <c r="E180" s="106">
        <v>18</v>
      </c>
      <c r="G180" s="108"/>
      <c r="I180" s="109"/>
      <c r="K180" s="109"/>
    </row>
    <row r="181" spans="1:11">
      <c r="A181" s="113" t="s">
        <v>257</v>
      </c>
      <c r="B181" s="114" t="s">
        <v>300</v>
      </c>
      <c r="C181" s="4" t="s">
        <v>301</v>
      </c>
      <c r="D181" s="105" t="s">
        <v>302</v>
      </c>
      <c r="E181" s="106">
        <v>1.8</v>
      </c>
      <c r="F181" s="107">
        <v>0.75</v>
      </c>
      <c r="G181" s="108">
        <f>E181*F181</f>
        <v>1.35</v>
      </c>
      <c r="H181" s="5"/>
      <c r="I181" s="109">
        <f>E181*H181</f>
        <v>0</v>
      </c>
      <c r="K181" s="109"/>
    </row>
    <row r="182" spans="1:11">
      <c r="A182" s="118">
        <v>3</v>
      </c>
      <c r="B182" s="119" t="s">
        <v>303</v>
      </c>
      <c r="C182" s="4" t="s">
        <v>304</v>
      </c>
      <c r="D182" s="105" t="s">
        <v>92</v>
      </c>
      <c r="E182" s="106">
        <v>3.3</v>
      </c>
      <c r="F182" s="107">
        <v>2.4309999999999998E-2</v>
      </c>
      <c r="G182" s="108">
        <f>E182*F182</f>
        <v>8.0222999999999989E-2</v>
      </c>
      <c r="I182" s="109"/>
      <c r="J182" s="5"/>
      <c r="K182" s="109">
        <f>E182*J182</f>
        <v>0</v>
      </c>
    </row>
    <row r="183" spans="1:11">
      <c r="C183" s="120" t="s">
        <v>305</v>
      </c>
      <c r="E183" s="106">
        <v>3.3</v>
      </c>
      <c r="G183" s="108"/>
      <c r="I183" s="109"/>
      <c r="K183" s="109"/>
    </row>
    <row r="184" spans="1:11">
      <c r="A184" s="118">
        <v>4</v>
      </c>
      <c r="B184" s="119" t="s">
        <v>306</v>
      </c>
      <c r="C184" s="4" t="s">
        <v>307</v>
      </c>
      <c r="D184" s="105" t="s">
        <v>105</v>
      </c>
      <c r="E184" s="106">
        <v>36</v>
      </c>
      <c r="F184" s="107">
        <v>0</v>
      </c>
      <c r="G184" s="108">
        <f>E184*F184</f>
        <v>0</v>
      </c>
      <c r="I184" s="109"/>
      <c r="J184" s="5"/>
      <c r="K184" s="109">
        <f>E184*J184</f>
        <v>0</v>
      </c>
    </row>
    <row r="185" spans="1:11">
      <c r="C185" s="120" t="s">
        <v>308</v>
      </c>
      <c r="E185" s="106">
        <v>36</v>
      </c>
      <c r="G185" s="108"/>
      <c r="I185" s="109"/>
      <c r="K185" s="109"/>
    </row>
    <row r="186" spans="1:11">
      <c r="A186" s="113" t="s">
        <v>309</v>
      </c>
      <c r="B186" s="114" t="s">
        <v>310</v>
      </c>
      <c r="C186" s="4" t="s">
        <v>311</v>
      </c>
      <c r="D186" s="105" t="s">
        <v>302</v>
      </c>
      <c r="E186" s="106">
        <v>0.4</v>
      </c>
      <c r="F186" s="107">
        <v>0.75</v>
      </c>
      <c r="G186" s="108">
        <f>E186*F186</f>
        <v>0.30000000000000004</v>
      </c>
      <c r="H186" s="5"/>
      <c r="I186" s="109">
        <f>E186*H186</f>
        <v>0</v>
      </c>
      <c r="K186" s="109"/>
    </row>
    <row r="187" spans="1:11">
      <c r="A187" s="118">
        <v>5</v>
      </c>
      <c r="B187" s="119" t="s">
        <v>312</v>
      </c>
      <c r="C187" s="4" t="s">
        <v>313</v>
      </c>
      <c r="D187" s="105" t="s">
        <v>105</v>
      </c>
      <c r="E187" s="106">
        <v>270</v>
      </c>
      <c r="F187" s="107">
        <v>0</v>
      </c>
      <c r="G187" s="108">
        <f>E187*F187</f>
        <v>0</v>
      </c>
      <c r="I187" s="109"/>
      <c r="J187" s="5"/>
      <c r="K187" s="109">
        <f>E187*J187</f>
        <v>0</v>
      </c>
    </row>
    <row r="188" spans="1:11">
      <c r="C188" s="120" t="s">
        <v>314</v>
      </c>
      <c r="E188" s="106">
        <v>270</v>
      </c>
      <c r="G188" s="108"/>
      <c r="I188" s="109"/>
      <c r="K188" s="109"/>
    </row>
    <row r="189" spans="1:11">
      <c r="A189" s="113" t="s">
        <v>315</v>
      </c>
      <c r="B189" s="114" t="s">
        <v>316</v>
      </c>
      <c r="C189" s="4" t="s">
        <v>317</v>
      </c>
      <c r="D189" s="105" t="s">
        <v>302</v>
      </c>
      <c r="E189" s="106">
        <v>0.75</v>
      </c>
      <c r="F189" s="107">
        <v>0.75</v>
      </c>
      <c r="G189" s="108">
        <f>E189*F189</f>
        <v>0.5625</v>
      </c>
      <c r="H189" s="5"/>
      <c r="I189" s="109">
        <f>E189*H189</f>
        <v>0</v>
      </c>
      <c r="K189" s="109"/>
    </row>
    <row r="190" spans="1:11">
      <c r="A190" s="118">
        <v>6</v>
      </c>
      <c r="B190" s="119" t="s">
        <v>318</v>
      </c>
      <c r="C190" s="4" t="s">
        <v>319</v>
      </c>
      <c r="D190" s="105" t="s">
        <v>131</v>
      </c>
      <c r="E190" s="106">
        <v>12</v>
      </c>
      <c r="F190" s="107">
        <v>0</v>
      </c>
      <c r="G190" s="108">
        <f>E190*F190</f>
        <v>0</v>
      </c>
      <c r="I190" s="109"/>
      <c r="J190" s="5"/>
      <c r="K190" s="109">
        <f>E190*J190</f>
        <v>0</v>
      </c>
    </row>
    <row r="191" spans="1:11">
      <c r="C191" s="120" t="s">
        <v>320</v>
      </c>
      <c r="E191" s="106">
        <v>12</v>
      </c>
      <c r="G191" s="108"/>
      <c r="I191" s="109"/>
      <c r="K191" s="109"/>
    </row>
    <row r="192" spans="1:11">
      <c r="A192" s="113" t="s">
        <v>321</v>
      </c>
      <c r="B192" s="114" t="s">
        <v>322</v>
      </c>
      <c r="C192" s="4" t="s">
        <v>323</v>
      </c>
      <c r="D192" s="105" t="s">
        <v>302</v>
      </c>
      <c r="E192" s="106">
        <v>0.35</v>
      </c>
      <c r="F192" s="107">
        <v>0.75</v>
      </c>
      <c r="G192" s="108">
        <f>E192*F192</f>
        <v>0.26249999999999996</v>
      </c>
      <c r="H192" s="5"/>
      <c r="I192" s="109">
        <f>E192*H192</f>
        <v>0</v>
      </c>
      <c r="K192" s="109"/>
    </row>
    <row r="193" spans="1:11">
      <c r="A193" s="118">
        <v>7</v>
      </c>
      <c r="B193" s="119" t="s">
        <v>324</v>
      </c>
      <c r="C193" s="4" t="s">
        <v>325</v>
      </c>
      <c r="D193" s="105" t="s">
        <v>326</v>
      </c>
      <c r="E193" s="106">
        <v>96</v>
      </c>
      <c r="F193" s="107">
        <v>0</v>
      </c>
      <c r="G193" s="108">
        <f>E193*F193</f>
        <v>0</v>
      </c>
      <c r="I193" s="109"/>
      <c r="J193" s="5"/>
      <c r="K193" s="109">
        <f>E193*J193</f>
        <v>0</v>
      </c>
    </row>
    <row r="194" spans="1:11">
      <c r="A194" s="113" t="s">
        <v>327</v>
      </c>
      <c r="B194" s="114" t="s">
        <v>110</v>
      </c>
      <c r="C194" s="4" t="s">
        <v>328</v>
      </c>
      <c r="D194" s="105" t="s">
        <v>101</v>
      </c>
      <c r="E194" s="106">
        <v>96</v>
      </c>
      <c r="F194" s="107">
        <v>2E-3</v>
      </c>
      <c r="G194" s="108">
        <f>E194*F194</f>
        <v>0.192</v>
      </c>
      <c r="H194" s="5"/>
      <c r="I194" s="109">
        <f>E194*H194</f>
        <v>0</v>
      </c>
      <c r="K194" s="109"/>
    </row>
    <row r="195" spans="1:11">
      <c r="A195" s="118">
        <v>8</v>
      </c>
      <c r="B195" s="119" t="s">
        <v>329</v>
      </c>
      <c r="C195" s="4" t="s">
        <v>330</v>
      </c>
      <c r="D195" s="105" t="s">
        <v>131</v>
      </c>
      <c r="E195" s="106">
        <v>109.65</v>
      </c>
      <c r="F195" s="107">
        <v>1.4999999999999999E-2</v>
      </c>
      <c r="G195" s="108" t="str">
        <f t="shared" ref="G195:G201" si="1">FIXED(E195*F195,3,TRUE)</f>
        <v>1,645</v>
      </c>
      <c r="I195" s="109"/>
      <c r="J195" s="5"/>
      <c r="K195" s="109">
        <f t="shared" ref="K195:K201" si="2">E195*J195</f>
        <v>0</v>
      </c>
    </row>
    <row r="196" spans="1:11">
      <c r="A196" s="118">
        <v>9</v>
      </c>
      <c r="B196" s="119" t="s">
        <v>264</v>
      </c>
      <c r="C196" s="4" t="s">
        <v>265</v>
      </c>
      <c r="D196" s="105" t="s">
        <v>218</v>
      </c>
      <c r="E196" s="106">
        <v>3.6820900000000001</v>
      </c>
      <c r="F196" s="107">
        <v>0</v>
      </c>
      <c r="G196" s="108" t="str">
        <f t="shared" si="1"/>
        <v>0,000</v>
      </c>
      <c r="I196" s="109"/>
      <c r="J196" s="5"/>
      <c r="K196" s="109">
        <f t="shared" si="2"/>
        <v>0</v>
      </c>
    </row>
    <row r="197" spans="1:11">
      <c r="A197" s="118">
        <v>10</v>
      </c>
      <c r="B197" s="119" t="s">
        <v>266</v>
      </c>
      <c r="C197" s="4" t="s">
        <v>267</v>
      </c>
      <c r="D197" s="105" t="s">
        <v>218</v>
      </c>
      <c r="E197" s="106">
        <v>3.6820900000000001</v>
      </c>
      <c r="F197" s="107">
        <v>0</v>
      </c>
      <c r="G197" s="108" t="str">
        <f t="shared" si="1"/>
        <v>0,000</v>
      </c>
      <c r="I197" s="109"/>
      <c r="J197" s="5"/>
      <c r="K197" s="109">
        <f t="shared" si="2"/>
        <v>0</v>
      </c>
    </row>
    <row r="198" spans="1:11">
      <c r="A198" s="118">
        <v>11</v>
      </c>
      <c r="B198" s="119" t="s">
        <v>268</v>
      </c>
      <c r="C198" s="4" t="s">
        <v>269</v>
      </c>
      <c r="D198" s="105" t="s">
        <v>218</v>
      </c>
      <c r="E198" s="106">
        <v>69.959710000000001</v>
      </c>
      <c r="F198" s="107">
        <v>0</v>
      </c>
      <c r="G198" s="108" t="str">
        <f t="shared" si="1"/>
        <v>0,000</v>
      </c>
      <c r="I198" s="109"/>
      <c r="J198" s="5"/>
      <c r="K198" s="109">
        <f t="shared" si="2"/>
        <v>0</v>
      </c>
    </row>
    <row r="199" spans="1:11">
      <c r="A199" s="118">
        <v>12</v>
      </c>
      <c r="B199" s="119" t="s">
        <v>270</v>
      </c>
      <c r="C199" s="4" t="s">
        <v>271</v>
      </c>
      <c r="D199" s="105" t="s">
        <v>218</v>
      </c>
      <c r="E199" s="106">
        <v>3.6820900000000001</v>
      </c>
      <c r="F199" s="107">
        <v>0</v>
      </c>
      <c r="G199" s="108" t="str">
        <f t="shared" si="1"/>
        <v>0,000</v>
      </c>
      <c r="I199" s="109"/>
      <c r="J199" s="5"/>
      <c r="K199" s="109">
        <f t="shared" si="2"/>
        <v>0</v>
      </c>
    </row>
    <row r="200" spans="1:11">
      <c r="A200" s="118">
        <v>13</v>
      </c>
      <c r="B200" s="119" t="s">
        <v>272</v>
      </c>
      <c r="C200" s="4" t="s">
        <v>273</v>
      </c>
      <c r="D200" s="105" t="s">
        <v>218</v>
      </c>
      <c r="E200" s="106">
        <v>3.6820900000000001</v>
      </c>
      <c r="F200" s="107">
        <v>0</v>
      </c>
      <c r="G200" s="108" t="str">
        <f t="shared" si="1"/>
        <v>0,000</v>
      </c>
      <c r="I200" s="109"/>
      <c r="J200" s="5"/>
      <c r="K200" s="109">
        <f t="shared" si="2"/>
        <v>0</v>
      </c>
    </row>
    <row r="201" spans="1:11">
      <c r="A201" s="118">
        <v>14</v>
      </c>
      <c r="B201" s="119" t="s">
        <v>331</v>
      </c>
      <c r="C201" s="4" t="s">
        <v>332</v>
      </c>
      <c r="D201" s="105" t="s">
        <v>131</v>
      </c>
      <c r="E201" s="106">
        <v>86</v>
      </c>
      <c r="F201" s="107">
        <v>2.3689999999999999E-2</v>
      </c>
      <c r="G201" s="108" t="str">
        <f t="shared" si="1"/>
        <v>2,037</v>
      </c>
      <c r="I201" s="109"/>
      <c r="J201" s="5"/>
      <c r="K201" s="109">
        <f t="shared" si="2"/>
        <v>0</v>
      </c>
    </row>
    <row r="202" spans="1:11">
      <c r="C202" s="120" t="s">
        <v>333</v>
      </c>
      <c r="E202" s="106">
        <v>86</v>
      </c>
      <c r="G202" s="108"/>
      <c r="I202" s="109"/>
      <c r="K202" s="109"/>
    </row>
    <row r="203" spans="1:11">
      <c r="A203" s="118">
        <v>15</v>
      </c>
      <c r="B203" s="119" t="s">
        <v>334</v>
      </c>
      <c r="C203" s="4" t="s">
        <v>335</v>
      </c>
      <c r="D203" s="105" t="s">
        <v>105</v>
      </c>
      <c r="E203" s="106">
        <v>9.9</v>
      </c>
      <c r="F203" s="107">
        <v>0</v>
      </c>
      <c r="G203" s="108">
        <f>E203*F203</f>
        <v>0</v>
      </c>
      <c r="I203" s="109"/>
      <c r="J203" s="5"/>
      <c r="K203" s="109">
        <f>E203*J203</f>
        <v>0</v>
      </c>
    </row>
    <row r="204" spans="1:11">
      <c r="C204" s="120" t="s">
        <v>336</v>
      </c>
      <c r="E204" s="106">
        <v>9.9</v>
      </c>
      <c r="G204" s="108"/>
      <c r="I204" s="109"/>
      <c r="K204" s="109"/>
    </row>
    <row r="206" spans="1:11" ht="15">
      <c r="B206" s="102" t="s">
        <v>337</v>
      </c>
      <c r="C206" s="102" t="s">
        <v>338</v>
      </c>
    </row>
    <row r="208" spans="1:11">
      <c r="A208" s="118">
        <v>1</v>
      </c>
      <c r="B208" s="119" t="s">
        <v>339</v>
      </c>
      <c r="C208" s="4" t="s">
        <v>340</v>
      </c>
      <c r="D208" s="105" t="s">
        <v>218</v>
      </c>
      <c r="E208" s="106">
        <v>1.29</v>
      </c>
      <c r="F208" s="107">
        <v>0</v>
      </c>
      <c r="G208" s="108">
        <f>E208*F208</f>
        <v>0</v>
      </c>
      <c r="I208" s="109"/>
      <c r="J208" s="5"/>
      <c r="K208" s="109">
        <f>E208*J208</f>
        <v>0</v>
      </c>
    </row>
    <row r="209" spans="1:11">
      <c r="A209" s="118">
        <v>2</v>
      </c>
      <c r="B209" s="119" t="s">
        <v>341</v>
      </c>
      <c r="C209" s="4" t="s">
        <v>342</v>
      </c>
      <c r="D209" s="105" t="s">
        <v>131</v>
      </c>
      <c r="E209" s="106">
        <v>86</v>
      </c>
      <c r="F209" s="107">
        <v>1.4999999999999999E-2</v>
      </c>
      <c r="G209" s="108">
        <f>E209*F209</f>
        <v>1.29</v>
      </c>
      <c r="I209" s="109"/>
      <c r="J209" s="5"/>
      <c r="K209" s="109">
        <f>E209*J209</f>
        <v>0</v>
      </c>
    </row>
    <row r="210" spans="1:11">
      <c r="C210" s="120" t="s">
        <v>343</v>
      </c>
      <c r="E210" s="106">
        <v>86</v>
      </c>
      <c r="G210" s="108"/>
      <c r="I210" s="109"/>
      <c r="K210" s="109"/>
    </row>
    <row r="212" spans="1:11" ht="15">
      <c r="B212" s="102" t="s">
        <v>344</v>
      </c>
      <c r="C212" s="102" t="s">
        <v>345</v>
      </c>
    </row>
    <row r="214" spans="1:11">
      <c r="A214" s="118">
        <v>1</v>
      </c>
      <c r="B214" s="119" t="s">
        <v>346</v>
      </c>
      <c r="C214" s="4" t="s">
        <v>347</v>
      </c>
      <c r="D214" s="105" t="s">
        <v>218</v>
      </c>
      <c r="E214" s="106">
        <v>0.46600000000000003</v>
      </c>
      <c r="F214" s="107">
        <v>0</v>
      </c>
      <c r="G214" s="108">
        <f>E214*F214</f>
        <v>0</v>
      </c>
      <c r="I214" s="109"/>
      <c r="J214" s="5"/>
      <c r="K214" s="109">
        <f t="shared" ref="K214:K225" si="3">E214*J214</f>
        <v>0</v>
      </c>
    </row>
    <row r="215" spans="1:11">
      <c r="A215" s="118">
        <v>2</v>
      </c>
      <c r="B215" s="119" t="s">
        <v>348</v>
      </c>
      <c r="C215" s="4" t="s">
        <v>349</v>
      </c>
      <c r="D215" s="105" t="s">
        <v>131</v>
      </c>
      <c r="E215" s="106">
        <v>109.65</v>
      </c>
      <c r="F215" s="107">
        <v>7.3200000000000001E-3</v>
      </c>
      <c r="G215" s="108" t="str">
        <f t="shared" ref="G215:G221" si="4">FIXED(E215*F215,3,TRUE)</f>
        <v>0,803</v>
      </c>
      <c r="I215" s="109"/>
      <c r="J215" s="5"/>
      <c r="K215" s="109">
        <f t="shared" si="3"/>
        <v>0</v>
      </c>
    </row>
    <row r="216" spans="1:11">
      <c r="A216" s="118">
        <v>3</v>
      </c>
      <c r="B216" s="119" t="s">
        <v>264</v>
      </c>
      <c r="C216" s="4" t="s">
        <v>265</v>
      </c>
      <c r="D216" s="105" t="s">
        <v>218</v>
      </c>
      <c r="E216" s="106">
        <v>0.80263799999999996</v>
      </c>
      <c r="F216" s="107">
        <v>0</v>
      </c>
      <c r="G216" s="108" t="str">
        <f t="shared" si="4"/>
        <v>0,000</v>
      </c>
      <c r="I216" s="109"/>
      <c r="J216" s="5"/>
      <c r="K216" s="109">
        <f t="shared" si="3"/>
        <v>0</v>
      </c>
    </row>
    <row r="217" spans="1:11">
      <c r="A217" s="118">
        <v>4</v>
      </c>
      <c r="B217" s="119" t="s">
        <v>266</v>
      </c>
      <c r="C217" s="4" t="s">
        <v>267</v>
      </c>
      <c r="D217" s="105" t="s">
        <v>218</v>
      </c>
      <c r="E217" s="106">
        <v>0.80263799999999996</v>
      </c>
      <c r="F217" s="107">
        <v>0</v>
      </c>
      <c r="G217" s="108" t="str">
        <f t="shared" si="4"/>
        <v>0,000</v>
      </c>
      <c r="I217" s="109"/>
      <c r="J217" s="5"/>
      <c r="K217" s="109">
        <f t="shared" si="3"/>
        <v>0</v>
      </c>
    </row>
    <row r="218" spans="1:11">
      <c r="A218" s="118">
        <v>5</v>
      </c>
      <c r="B218" s="119" t="s">
        <v>268</v>
      </c>
      <c r="C218" s="4" t="s">
        <v>269</v>
      </c>
      <c r="D218" s="105" t="s">
        <v>218</v>
      </c>
      <c r="E218" s="106">
        <v>15.250121999999999</v>
      </c>
      <c r="F218" s="107">
        <v>0</v>
      </c>
      <c r="G218" s="108" t="str">
        <f t="shared" si="4"/>
        <v>0,000</v>
      </c>
      <c r="I218" s="109"/>
      <c r="J218" s="5"/>
      <c r="K218" s="109">
        <f t="shared" si="3"/>
        <v>0</v>
      </c>
    </row>
    <row r="219" spans="1:11">
      <c r="A219" s="118">
        <v>6</v>
      </c>
      <c r="B219" s="119" t="s">
        <v>270</v>
      </c>
      <c r="C219" s="4" t="s">
        <v>271</v>
      </c>
      <c r="D219" s="105" t="s">
        <v>218</v>
      </c>
      <c r="E219" s="106">
        <v>0.80263799999999996</v>
      </c>
      <c r="F219" s="107">
        <v>0</v>
      </c>
      <c r="G219" s="108" t="str">
        <f t="shared" si="4"/>
        <v>0,000</v>
      </c>
      <c r="I219" s="109"/>
      <c r="J219" s="5"/>
      <c r="K219" s="109">
        <f t="shared" si="3"/>
        <v>0</v>
      </c>
    </row>
    <row r="220" spans="1:11">
      <c r="A220" s="118">
        <v>7</v>
      </c>
      <c r="B220" s="119" t="s">
        <v>272</v>
      </c>
      <c r="C220" s="4" t="s">
        <v>273</v>
      </c>
      <c r="D220" s="105" t="s">
        <v>218</v>
      </c>
      <c r="E220" s="106">
        <v>0.80263799999999996</v>
      </c>
      <c r="F220" s="107">
        <v>0</v>
      </c>
      <c r="G220" s="108" t="str">
        <f t="shared" si="4"/>
        <v>0,000</v>
      </c>
      <c r="I220" s="109"/>
      <c r="J220" s="5"/>
      <c r="K220" s="109">
        <f t="shared" si="3"/>
        <v>0</v>
      </c>
    </row>
    <row r="221" spans="1:11">
      <c r="A221" s="118">
        <v>8</v>
      </c>
      <c r="B221" s="119" t="s">
        <v>350</v>
      </c>
      <c r="C221" s="4" t="s">
        <v>351</v>
      </c>
      <c r="D221" s="105" t="s">
        <v>101</v>
      </c>
      <c r="E221" s="106">
        <v>1</v>
      </c>
      <c r="F221" s="107">
        <v>0</v>
      </c>
      <c r="G221" s="108" t="str">
        <f t="shared" si="4"/>
        <v>0,000</v>
      </c>
      <c r="I221" s="109"/>
      <c r="J221" s="5"/>
      <c r="K221" s="109">
        <f t="shared" si="3"/>
        <v>0</v>
      </c>
    </row>
    <row r="222" spans="1:11">
      <c r="A222" s="118">
        <v>9</v>
      </c>
      <c r="B222" s="119" t="s">
        <v>352</v>
      </c>
      <c r="C222" s="4" t="s">
        <v>353</v>
      </c>
      <c r="D222" s="105" t="s">
        <v>131</v>
      </c>
      <c r="E222" s="106">
        <v>5.6</v>
      </c>
      <c r="F222" s="107">
        <v>5.0000000000000001E-3</v>
      </c>
      <c r="G222" s="108">
        <f>E222*F222</f>
        <v>2.7999999999999997E-2</v>
      </c>
      <c r="I222" s="109"/>
      <c r="J222" s="5"/>
      <c r="K222" s="109">
        <f t="shared" si="3"/>
        <v>0</v>
      </c>
    </row>
    <row r="223" spans="1:11">
      <c r="A223" s="118">
        <v>10</v>
      </c>
      <c r="B223" s="119" t="s">
        <v>354</v>
      </c>
      <c r="C223" s="4" t="s">
        <v>355</v>
      </c>
      <c r="D223" s="105" t="s">
        <v>105</v>
      </c>
      <c r="E223" s="106">
        <v>19.7</v>
      </c>
      <c r="F223" s="107">
        <v>4.0000000000000001E-3</v>
      </c>
      <c r="G223" s="108">
        <f>E223*F223</f>
        <v>7.8799999999999995E-2</v>
      </c>
      <c r="I223" s="109"/>
      <c r="J223" s="5"/>
      <c r="K223" s="109">
        <f t="shared" si="3"/>
        <v>0</v>
      </c>
    </row>
    <row r="224" spans="1:11">
      <c r="A224" s="118">
        <v>11</v>
      </c>
      <c r="B224" s="119" t="s">
        <v>356</v>
      </c>
      <c r="C224" s="4" t="s">
        <v>357</v>
      </c>
      <c r="D224" s="105" t="s">
        <v>105</v>
      </c>
      <c r="E224" s="106">
        <v>27.2</v>
      </c>
      <c r="F224" s="107">
        <v>4.0000000000000001E-3</v>
      </c>
      <c r="G224" s="108">
        <f>E224*F224</f>
        <v>0.10879999999999999</v>
      </c>
      <c r="I224" s="109"/>
      <c r="J224" s="5"/>
      <c r="K224" s="109">
        <f t="shared" si="3"/>
        <v>0</v>
      </c>
    </row>
    <row r="225" spans="1:11">
      <c r="A225" s="118">
        <v>12</v>
      </c>
      <c r="B225" s="119" t="s">
        <v>358</v>
      </c>
      <c r="C225" s="4" t="s">
        <v>359</v>
      </c>
      <c r="D225" s="105" t="s">
        <v>105</v>
      </c>
      <c r="E225" s="106">
        <v>41.35</v>
      </c>
      <c r="F225" s="107">
        <v>4.0000000000000001E-3</v>
      </c>
      <c r="G225" s="108">
        <f>E225*F225</f>
        <v>0.16540000000000002</v>
      </c>
      <c r="I225" s="109"/>
      <c r="J225" s="5"/>
      <c r="K225" s="109">
        <f t="shared" si="3"/>
        <v>0</v>
      </c>
    </row>
    <row r="226" spans="1:11">
      <c r="C226" s="120" t="s">
        <v>360</v>
      </c>
      <c r="E226" s="106">
        <v>0.9</v>
      </c>
      <c r="G226" s="108"/>
      <c r="I226" s="109"/>
      <c r="K226" s="109"/>
    </row>
    <row r="227" spans="1:11">
      <c r="C227" s="120" t="s">
        <v>361</v>
      </c>
      <c r="E227" s="106">
        <v>2.6</v>
      </c>
      <c r="G227" s="108"/>
      <c r="I227" s="109"/>
      <c r="K227" s="109"/>
    </row>
    <row r="228" spans="1:11">
      <c r="C228" s="120" t="s">
        <v>362</v>
      </c>
      <c r="E228" s="106">
        <v>5</v>
      </c>
      <c r="G228" s="108"/>
      <c r="I228" s="109"/>
      <c r="K228" s="109"/>
    </row>
    <row r="229" spans="1:11">
      <c r="C229" s="120" t="s">
        <v>363</v>
      </c>
      <c r="E229" s="106">
        <v>1.5</v>
      </c>
      <c r="G229" s="108"/>
      <c r="I229" s="109"/>
      <c r="K229" s="109"/>
    </row>
    <row r="230" spans="1:11">
      <c r="C230" s="120" t="s">
        <v>364</v>
      </c>
      <c r="E230" s="106">
        <v>7.7</v>
      </c>
      <c r="G230" s="108"/>
      <c r="I230" s="109"/>
      <c r="K230" s="109"/>
    </row>
    <row r="231" spans="1:11">
      <c r="C231" s="120" t="s">
        <v>365</v>
      </c>
      <c r="E231" s="106">
        <v>1.55</v>
      </c>
      <c r="G231" s="108"/>
      <c r="I231" s="109"/>
      <c r="K231" s="109"/>
    </row>
    <row r="232" spans="1:11">
      <c r="C232" s="120" t="s">
        <v>366</v>
      </c>
      <c r="E232" s="106">
        <v>0</v>
      </c>
      <c r="G232" s="108"/>
      <c r="I232" s="109"/>
      <c r="K232" s="109"/>
    </row>
    <row r="233" spans="1:11">
      <c r="C233" s="120" t="s">
        <v>367</v>
      </c>
      <c r="E233" s="106">
        <v>7.65</v>
      </c>
      <c r="G233" s="108"/>
      <c r="I233" s="109"/>
      <c r="K233" s="109"/>
    </row>
    <row r="234" spans="1:11">
      <c r="C234" s="120" t="s">
        <v>368</v>
      </c>
      <c r="E234" s="106">
        <v>2.6</v>
      </c>
      <c r="G234" s="108"/>
      <c r="I234" s="109"/>
      <c r="K234" s="109"/>
    </row>
    <row r="235" spans="1:11">
      <c r="C235" s="120" t="s">
        <v>369</v>
      </c>
      <c r="E235" s="106">
        <v>2.85</v>
      </c>
      <c r="G235" s="108"/>
      <c r="I235" s="109"/>
      <c r="K235" s="109"/>
    </row>
    <row r="236" spans="1:11">
      <c r="C236" s="120" t="s">
        <v>370</v>
      </c>
      <c r="E236" s="106">
        <v>9</v>
      </c>
      <c r="G236" s="108"/>
      <c r="I236" s="109"/>
      <c r="K236" s="109"/>
    </row>
    <row r="237" spans="1:11">
      <c r="A237" s="118">
        <v>13</v>
      </c>
      <c r="B237" s="119" t="s">
        <v>371</v>
      </c>
      <c r="C237" s="4" t="s">
        <v>372</v>
      </c>
      <c r="D237" s="105" t="s">
        <v>101</v>
      </c>
      <c r="E237" s="106">
        <v>9.8000000000000007</v>
      </c>
      <c r="F237" s="107">
        <v>5.0000000000000001E-3</v>
      </c>
      <c r="G237" s="108">
        <f>E237*F237</f>
        <v>4.9000000000000002E-2</v>
      </c>
      <c r="I237" s="109"/>
      <c r="J237" s="5"/>
      <c r="K237" s="109">
        <f>E237*J237</f>
        <v>0</v>
      </c>
    </row>
    <row r="238" spans="1:11">
      <c r="C238" s="120" t="s">
        <v>373</v>
      </c>
      <c r="E238" s="106">
        <v>9.8000000000000007</v>
      </c>
      <c r="G238" s="108"/>
      <c r="I238" s="109"/>
      <c r="K238" s="109"/>
    </row>
    <row r="239" spans="1:11">
      <c r="A239" s="118">
        <v>14</v>
      </c>
      <c r="B239" s="119" t="s">
        <v>374</v>
      </c>
      <c r="C239" s="4" t="s">
        <v>375</v>
      </c>
      <c r="D239" s="105" t="s">
        <v>131</v>
      </c>
      <c r="E239" s="106">
        <v>7.2</v>
      </c>
      <c r="F239" s="107">
        <v>5.0000000000000001E-3</v>
      </c>
      <c r="G239" s="108">
        <f>E239*F239</f>
        <v>3.6000000000000004E-2</v>
      </c>
      <c r="I239" s="109"/>
      <c r="J239" s="5"/>
      <c r="K239" s="109">
        <f>E239*J239</f>
        <v>0</v>
      </c>
    </row>
    <row r="241" spans="1:11" ht="15">
      <c r="B241" s="102" t="s">
        <v>376</v>
      </c>
      <c r="C241" s="102" t="s">
        <v>377</v>
      </c>
    </row>
    <row r="243" spans="1:11">
      <c r="A243" s="118">
        <v>1</v>
      </c>
      <c r="B243" s="119" t="s">
        <v>378</v>
      </c>
      <c r="C243" s="4" t="s">
        <v>379</v>
      </c>
      <c r="D243" s="105" t="s">
        <v>218</v>
      </c>
      <c r="E243" s="106">
        <v>5.5921500000000002</v>
      </c>
      <c r="F243" s="107">
        <v>0</v>
      </c>
      <c r="G243" s="108">
        <f>E243*F243</f>
        <v>0</v>
      </c>
      <c r="I243" s="109"/>
      <c r="J243" s="5"/>
      <c r="K243" s="109">
        <f>E243*J243</f>
        <v>0</v>
      </c>
    </row>
    <row r="244" spans="1:11">
      <c r="A244" s="118">
        <v>2</v>
      </c>
      <c r="B244" s="119" t="s">
        <v>380</v>
      </c>
      <c r="C244" s="4" t="s">
        <v>620</v>
      </c>
      <c r="D244" s="105" t="s">
        <v>131</v>
      </c>
      <c r="E244" s="106">
        <v>109.65</v>
      </c>
      <c r="F244" s="107">
        <v>0.05</v>
      </c>
      <c r="G244" s="108">
        <f>E244*F244</f>
        <v>5.4825000000000008</v>
      </c>
      <c r="I244" s="109"/>
      <c r="J244" s="5"/>
      <c r="K244" s="109">
        <f>E244*J244</f>
        <v>0</v>
      </c>
    </row>
    <row r="245" spans="1:11">
      <c r="C245" s="120" t="s">
        <v>381</v>
      </c>
      <c r="E245" s="106">
        <v>109.65</v>
      </c>
      <c r="G245" s="108"/>
      <c r="I245" s="109"/>
      <c r="K245" s="109"/>
    </row>
    <row r="246" spans="1:11">
      <c r="A246" s="118">
        <v>3</v>
      </c>
      <c r="B246" s="119" t="s">
        <v>382</v>
      </c>
      <c r="C246" s="4" t="s">
        <v>383</v>
      </c>
      <c r="D246" s="105" t="s">
        <v>131</v>
      </c>
      <c r="E246" s="106">
        <v>109.65</v>
      </c>
      <c r="F246" s="107">
        <v>1E-3</v>
      </c>
      <c r="G246" s="108">
        <f>E246*F246</f>
        <v>0.10965000000000001</v>
      </c>
      <c r="I246" s="109"/>
      <c r="J246" s="5"/>
      <c r="K246" s="109">
        <f>E246*J246</f>
        <v>0</v>
      </c>
    </row>
    <row r="248" spans="1:11" ht="15">
      <c r="B248" s="102" t="s">
        <v>384</v>
      </c>
      <c r="C248" s="102" t="s">
        <v>385</v>
      </c>
    </row>
    <row r="250" spans="1:11">
      <c r="A250" s="118">
        <v>1</v>
      </c>
      <c r="B250" s="119" t="s">
        <v>386</v>
      </c>
      <c r="C250" s="4" t="s">
        <v>387</v>
      </c>
      <c r="D250" s="105" t="s">
        <v>218</v>
      </c>
      <c r="E250" s="106">
        <v>2.6792210000000001</v>
      </c>
      <c r="F250" s="107">
        <v>0</v>
      </c>
      <c r="G250" s="108">
        <f>E250*F250</f>
        <v>0</v>
      </c>
      <c r="I250" s="109"/>
      <c r="J250" s="5"/>
      <c r="K250" s="109">
        <f>E250*J250</f>
        <v>0</v>
      </c>
    </row>
    <row r="251" spans="1:11">
      <c r="A251" s="118">
        <v>2</v>
      </c>
      <c r="B251" s="119" t="s">
        <v>388</v>
      </c>
      <c r="C251" s="4" t="s">
        <v>389</v>
      </c>
      <c r="D251" s="105" t="s">
        <v>326</v>
      </c>
      <c r="E251" s="106">
        <v>6</v>
      </c>
      <c r="F251" s="107">
        <v>2.5999999999999998E-4</v>
      </c>
      <c r="G251" s="108">
        <f>E251*F251</f>
        <v>1.5599999999999998E-3</v>
      </c>
      <c r="I251" s="109"/>
      <c r="J251" s="5"/>
      <c r="K251" s="109">
        <f>E251*J251</f>
        <v>0</v>
      </c>
    </row>
    <row r="252" spans="1:11">
      <c r="C252" s="120" t="s">
        <v>390</v>
      </c>
      <c r="E252" s="106">
        <v>2</v>
      </c>
      <c r="G252" s="108"/>
      <c r="I252" s="109"/>
      <c r="K252" s="109"/>
    </row>
    <row r="253" spans="1:11">
      <c r="C253" s="120" t="s">
        <v>391</v>
      </c>
      <c r="E253" s="106">
        <v>2</v>
      </c>
      <c r="G253" s="108"/>
      <c r="I253" s="109"/>
      <c r="K253" s="109"/>
    </row>
    <row r="254" spans="1:11">
      <c r="C254" s="120" t="s">
        <v>392</v>
      </c>
      <c r="E254" s="106">
        <v>2</v>
      </c>
      <c r="G254" s="108"/>
      <c r="I254" s="109"/>
      <c r="K254" s="109"/>
    </row>
    <row r="255" spans="1:11">
      <c r="A255" s="113" t="s">
        <v>257</v>
      </c>
      <c r="B255" s="114" t="s">
        <v>110</v>
      </c>
      <c r="C255" s="4" t="s">
        <v>393</v>
      </c>
      <c r="D255" s="105" t="s">
        <v>101</v>
      </c>
      <c r="E255" s="106">
        <v>2</v>
      </c>
      <c r="F255" s="107">
        <v>3.5000000000000003E-2</v>
      </c>
      <c r="G255" s="108">
        <f>E255*F255</f>
        <v>7.0000000000000007E-2</v>
      </c>
      <c r="H255" s="5"/>
      <c r="I255" s="109">
        <f>E255*H255</f>
        <v>0</v>
      </c>
      <c r="K255" s="109"/>
    </row>
    <row r="256" spans="1:11">
      <c r="A256" s="113" t="s">
        <v>259</v>
      </c>
      <c r="B256" s="114" t="s">
        <v>110</v>
      </c>
      <c r="C256" s="4" t="s">
        <v>394</v>
      </c>
      <c r="D256" s="105" t="s">
        <v>101</v>
      </c>
      <c r="E256" s="106">
        <v>2</v>
      </c>
      <c r="F256" s="107">
        <v>0.05</v>
      </c>
      <c r="G256" s="108">
        <f>E256*F256</f>
        <v>0.1</v>
      </c>
      <c r="H256" s="5"/>
      <c r="I256" s="109">
        <f>E256*H256</f>
        <v>0</v>
      </c>
      <c r="K256" s="109"/>
    </row>
    <row r="257" spans="1:11">
      <c r="A257" s="113" t="s">
        <v>395</v>
      </c>
      <c r="B257" s="114" t="s">
        <v>110</v>
      </c>
      <c r="C257" s="4" t="s">
        <v>396</v>
      </c>
      <c r="D257" s="105" t="s">
        <v>101</v>
      </c>
      <c r="E257" s="106">
        <v>2</v>
      </c>
      <c r="F257" s="107">
        <v>6.5000000000000002E-2</v>
      </c>
      <c r="G257" s="108">
        <f>E257*F257</f>
        <v>0.13</v>
      </c>
      <c r="H257" s="5"/>
      <c r="I257" s="109">
        <f>E257*H257</f>
        <v>0</v>
      </c>
      <c r="K257" s="109"/>
    </row>
    <row r="258" spans="1:11">
      <c r="A258" s="118">
        <v>3</v>
      </c>
      <c r="B258" s="119" t="s">
        <v>397</v>
      </c>
      <c r="C258" s="4" t="s">
        <v>398</v>
      </c>
      <c r="D258" s="105" t="s">
        <v>131</v>
      </c>
      <c r="E258" s="106">
        <v>8.99</v>
      </c>
      <c r="F258" s="107">
        <v>2.5000000000000001E-4</v>
      </c>
      <c r="G258" s="108">
        <f>E258*F258</f>
        <v>2.2474999999999999E-3</v>
      </c>
      <c r="I258" s="109"/>
      <c r="J258" s="5"/>
      <c r="K258" s="109">
        <f>E258*J258</f>
        <v>0</v>
      </c>
    </row>
    <row r="259" spans="1:11">
      <c r="C259" s="120" t="s">
        <v>399</v>
      </c>
      <c r="E259" s="106">
        <v>6.96</v>
      </c>
      <c r="G259" s="108"/>
      <c r="I259" s="109"/>
      <c r="K259" s="109"/>
    </row>
    <row r="260" spans="1:11">
      <c r="C260" s="120" t="s">
        <v>400</v>
      </c>
      <c r="E260" s="106">
        <v>2.0299999999999998</v>
      </c>
      <c r="G260" s="108"/>
      <c r="I260" s="109"/>
      <c r="K260" s="109"/>
    </row>
    <row r="261" spans="1:11">
      <c r="A261" s="113" t="s">
        <v>109</v>
      </c>
      <c r="B261" s="114" t="s">
        <v>110</v>
      </c>
      <c r="C261" s="4" t="s">
        <v>401</v>
      </c>
      <c r="D261" s="105" t="s">
        <v>101</v>
      </c>
      <c r="E261" s="106">
        <v>4</v>
      </c>
      <c r="F261" s="107">
        <v>0.08</v>
      </c>
      <c r="G261" s="108">
        <f>E261*F261</f>
        <v>0.32</v>
      </c>
      <c r="H261" s="5"/>
      <c r="I261" s="109">
        <f>E261*H261</f>
        <v>0</v>
      </c>
      <c r="K261" s="109"/>
    </row>
    <row r="262" spans="1:11">
      <c r="A262" s="113" t="s">
        <v>402</v>
      </c>
      <c r="B262" s="114" t="s">
        <v>110</v>
      </c>
      <c r="C262" s="4" t="s">
        <v>403</v>
      </c>
      <c r="D262" s="105" t="s">
        <v>101</v>
      </c>
      <c r="E262" s="106">
        <v>1</v>
      </c>
      <c r="F262" s="107">
        <v>0.09</v>
      </c>
      <c r="G262" s="108">
        <f>E262*F262</f>
        <v>0.09</v>
      </c>
      <c r="H262" s="5"/>
      <c r="I262" s="109">
        <f>E262*H262</f>
        <v>0</v>
      </c>
      <c r="K262" s="109"/>
    </row>
    <row r="263" spans="1:11">
      <c r="A263" s="118">
        <v>4</v>
      </c>
      <c r="B263" s="119" t="s">
        <v>404</v>
      </c>
      <c r="C263" s="4" t="s">
        <v>405</v>
      </c>
      <c r="D263" s="105" t="s">
        <v>131</v>
      </c>
      <c r="E263" s="106">
        <v>12.36</v>
      </c>
      <c r="F263" s="107">
        <v>2.5999999999999998E-4</v>
      </c>
      <c r="G263" s="108">
        <f>E263*F263</f>
        <v>3.2135999999999996E-3</v>
      </c>
      <c r="I263" s="109"/>
      <c r="J263" s="5"/>
      <c r="K263" s="109">
        <f>E263*J263</f>
        <v>0</v>
      </c>
    </row>
    <row r="264" spans="1:11">
      <c r="C264" s="120" t="s">
        <v>406</v>
      </c>
      <c r="E264" s="106">
        <v>4.944</v>
      </c>
      <c r="G264" s="108"/>
      <c r="I264" s="109"/>
      <c r="K264" s="109"/>
    </row>
    <row r="265" spans="1:11">
      <c r="C265" s="120" t="s">
        <v>407</v>
      </c>
      <c r="E265" s="106">
        <v>7.4160000000000004</v>
      </c>
      <c r="G265" s="108"/>
      <c r="I265" s="109"/>
      <c r="K265" s="109"/>
    </row>
    <row r="266" spans="1:11">
      <c r="A266" s="113" t="s">
        <v>309</v>
      </c>
      <c r="B266" s="114" t="s">
        <v>110</v>
      </c>
      <c r="C266" s="4" t="s">
        <v>408</v>
      </c>
      <c r="D266" s="105" t="s">
        <v>101</v>
      </c>
      <c r="E266" s="106">
        <v>3</v>
      </c>
      <c r="F266" s="107">
        <v>0.11</v>
      </c>
      <c r="G266" s="108">
        <f t="shared" ref="G266:G275" si="5">E266*F266</f>
        <v>0.33</v>
      </c>
      <c r="H266" s="5"/>
      <c r="I266" s="109">
        <f>E266*H266</f>
        <v>0</v>
      </c>
      <c r="K266" s="109"/>
    </row>
    <row r="267" spans="1:11">
      <c r="A267" s="113" t="s">
        <v>409</v>
      </c>
      <c r="B267" s="114" t="s">
        <v>110</v>
      </c>
      <c r="C267" s="4" t="s">
        <v>410</v>
      </c>
      <c r="D267" s="105" t="s">
        <v>101</v>
      </c>
      <c r="E267" s="106">
        <v>4</v>
      </c>
      <c r="F267" s="107">
        <v>0.125</v>
      </c>
      <c r="G267" s="108">
        <f t="shared" si="5"/>
        <v>0.5</v>
      </c>
      <c r="H267" s="5"/>
      <c r="I267" s="109">
        <f>E267*H267</f>
        <v>0</v>
      </c>
      <c r="K267" s="109"/>
    </row>
    <row r="268" spans="1:11">
      <c r="A268" s="118">
        <v>5</v>
      </c>
      <c r="B268" s="119" t="s">
        <v>411</v>
      </c>
      <c r="C268" s="4" t="s">
        <v>412</v>
      </c>
      <c r="D268" s="105" t="s">
        <v>326</v>
      </c>
      <c r="E268" s="106">
        <v>2</v>
      </c>
      <c r="F268" s="107">
        <v>8.4000000000000003E-4</v>
      </c>
      <c r="G268" s="108">
        <f t="shared" si="5"/>
        <v>1.6800000000000001E-3</v>
      </c>
      <c r="I268" s="109"/>
      <c r="J268" s="5"/>
      <c r="K268" s="109">
        <f>E268*J268</f>
        <v>0</v>
      </c>
    </row>
    <row r="269" spans="1:11">
      <c r="A269" s="113" t="s">
        <v>315</v>
      </c>
      <c r="B269" s="114" t="s">
        <v>110</v>
      </c>
      <c r="C269" s="4" t="s">
        <v>413</v>
      </c>
      <c r="D269" s="105" t="s">
        <v>101</v>
      </c>
      <c r="E269" s="106">
        <v>1</v>
      </c>
      <c r="F269" s="107">
        <v>0.14000000000000001</v>
      </c>
      <c r="G269" s="108">
        <f t="shared" si="5"/>
        <v>0.14000000000000001</v>
      </c>
      <c r="H269" s="5"/>
      <c r="I269" s="109">
        <f>E269*H269</f>
        <v>0</v>
      </c>
      <c r="K269" s="109"/>
    </row>
    <row r="270" spans="1:11">
      <c r="A270" s="113" t="s">
        <v>414</v>
      </c>
      <c r="B270" s="114" t="s">
        <v>110</v>
      </c>
      <c r="C270" s="4" t="s">
        <v>415</v>
      </c>
      <c r="D270" s="105" t="s">
        <v>101</v>
      </c>
      <c r="E270" s="106">
        <v>1</v>
      </c>
      <c r="F270" s="107">
        <v>0.18</v>
      </c>
      <c r="G270" s="108">
        <f t="shared" si="5"/>
        <v>0.18</v>
      </c>
      <c r="H270" s="5"/>
      <c r="I270" s="109">
        <f>E270*H270</f>
        <v>0</v>
      </c>
      <c r="K270" s="109"/>
    </row>
    <row r="271" spans="1:11">
      <c r="A271" s="118">
        <v>6</v>
      </c>
      <c r="B271" s="119" t="s">
        <v>416</v>
      </c>
      <c r="C271" s="4" t="s">
        <v>417</v>
      </c>
      <c r="D271" s="105" t="s">
        <v>326</v>
      </c>
      <c r="E271" s="106">
        <v>1</v>
      </c>
      <c r="F271" s="107">
        <v>8.7000000000000001E-4</v>
      </c>
      <c r="G271" s="108">
        <f t="shared" si="5"/>
        <v>8.7000000000000001E-4</v>
      </c>
      <c r="I271" s="109"/>
      <c r="J271" s="5"/>
      <c r="K271" s="109">
        <f>E271*J271</f>
        <v>0</v>
      </c>
    </row>
    <row r="272" spans="1:11">
      <c r="A272" s="113" t="s">
        <v>321</v>
      </c>
      <c r="B272" s="114" t="s">
        <v>110</v>
      </c>
      <c r="C272" s="4" t="s">
        <v>418</v>
      </c>
      <c r="D272" s="105" t="s">
        <v>101</v>
      </c>
      <c r="E272" s="106">
        <v>1</v>
      </c>
      <c r="F272" s="107">
        <v>0.12</v>
      </c>
      <c r="G272" s="108">
        <f t="shared" si="5"/>
        <v>0.12</v>
      </c>
      <c r="H272" s="5"/>
      <c r="I272" s="109">
        <f>E272*H272</f>
        <v>0</v>
      </c>
      <c r="K272" s="109"/>
    </row>
    <row r="273" spans="1:11">
      <c r="A273" s="118">
        <v>7</v>
      </c>
      <c r="B273" s="119" t="s">
        <v>419</v>
      </c>
      <c r="C273" s="4" t="s">
        <v>420</v>
      </c>
      <c r="D273" s="105" t="s">
        <v>326</v>
      </c>
      <c r="E273" s="106">
        <v>40</v>
      </c>
      <c r="F273" s="107">
        <v>0</v>
      </c>
      <c r="G273" s="108">
        <f t="shared" si="5"/>
        <v>0</v>
      </c>
      <c r="I273" s="109"/>
      <c r="J273" s="5"/>
      <c r="K273" s="109">
        <f>E273*J273</f>
        <v>0</v>
      </c>
    </row>
    <row r="274" spans="1:11">
      <c r="A274" s="118">
        <v>8</v>
      </c>
      <c r="B274" s="119" t="s">
        <v>421</v>
      </c>
      <c r="C274" s="4" t="s">
        <v>422</v>
      </c>
      <c r="D274" s="105" t="s">
        <v>326</v>
      </c>
      <c r="E274" s="106">
        <v>7</v>
      </c>
      <c r="F274" s="107">
        <v>0</v>
      </c>
      <c r="G274" s="108">
        <f t="shared" si="5"/>
        <v>0</v>
      </c>
      <c r="I274" s="109"/>
      <c r="J274" s="5"/>
      <c r="K274" s="109">
        <f>E274*J274</f>
        <v>0</v>
      </c>
    </row>
    <row r="275" spans="1:11">
      <c r="A275" s="118">
        <v>9</v>
      </c>
      <c r="B275" s="119" t="s">
        <v>423</v>
      </c>
      <c r="C275" s="4" t="s">
        <v>424</v>
      </c>
      <c r="D275" s="105" t="s">
        <v>326</v>
      </c>
      <c r="E275" s="106">
        <v>7</v>
      </c>
      <c r="F275" s="107">
        <v>4.4999999999999999E-4</v>
      </c>
      <c r="G275" s="108">
        <f t="shared" si="5"/>
        <v>3.15E-3</v>
      </c>
      <c r="I275" s="109"/>
      <c r="J275" s="5"/>
      <c r="K275" s="109">
        <f>E275*J275</f>
        <v>0</v>
      </c>
    </row>
    <row r="276" spans="1:11">
      <c r="C276" s="120" t="s">
        <v>425</v>
      </c>
      <c r="E276" s="106">
        <v>7</v>
      </c>
      <c r="G276" s="108"/>
      <c r="I276" s="109"/>
      <c r="K276" s="109"/>
    </row>
    <row r="277" spans="1:11">
      <c r="A277" s="118">
        <v>10</v>
      </c>
      <c r="B277" s="119" t="s">
        <v>426</v>
      </c>
      <c r="C277" s="4" t="s">
        <v>427</v>
      </c>
      <c r="D277" s="105" t="s">
        <v>326</v>
      </c>
      <c r="E277" s="106">
        <v>4</v>
      </c>
      <c r="F277" s="107">
        <v>0</v>
      </c>
      <c r="G277" s="108">
        <f t="shared" ref="G277:G283" si="6">E277*F277</f>
        <v>0</v>
      </c>
      <c r="I277" s="109"/>
      <c r="J277" s="5"/>
      <c r="K277" s="109">
        <f>E277*J277</f>
        <v>0</v>
      </c>
    </row>
    <row r="278" spans="1:11">
      <c r="A278" s="113" t="s">
        <v>428</v>
      </c>
      <c r="B278" s="114" t="s">
        <v>110</v>
      </c>
      <c r="C278" s="4" t="s">
        <v>429</v>
      </c>
      <c r="D278" s="105" t="s">
        <v>101</v>
      </c>
      <c r="E278" s="106">
        <v>1</v>
      </c>
      <c r="F278" s="107">
        <v>0.03</v>
      </c>
      <c r="G278" s="108">
        <f t="shared" si="6"/>
        <v>0.03</v>
      </c>
      <c r="H278" s="5"/>
      <c r="I278" s="109">
        <f>E278*H278</f>
        <v>0</v>
      </c>
      <c r="K278" s="109"/>
    </row>
    <row r="279" spans="1:11">
      <c r="A279" s="113" t="s">
        <v>430</v>
      </c>
      <c r="B279" s="114" t="s">
        <v>110</v>
      </c>
      <c r="C279" s="4" t="s">
        <v>431</v>
      </c>
      <c r="D279" s="105" t="s">
        <v>101</v>
      </c>
      <c r="E279" s="106">
        <v>1</v>
      </c>
      <c r="F279" s="107">
        <v>3.5000000000000003E-2</v>
      </c>
      <c r="G279" s="108">
        <f t="shared" si="6"/>
        <v>3.5000000000000003E-2</v>
      </c>
      <c r="H279" s="5"/>
      <c r="I279" s="109">
        <f>E279*H279</f>
        <v>0</v>
      </c>
      <c r="K279" s="109"/>
    </row>
    <row r="280" spans="1:11">
      <c r="A280" s="113" t="s">
        <v>432</v>
      </c>
      <c r="B280" s="114" t="s">
        <v>110</v>
      </c>
      <c r="C280" s="4" t="s">
        <v>433</v>
      </c>
      <c r="D280" s="105" t="s">
        <v>101</v>
      </c>
      <c r="E280" s="106">
        <v>2</v>
      </c>
      <c r="F280" s="107">
        <v>3.7999999999999999E-2</v>
      </c>
      <c r="G280" s="108">
        <f t="shared" si="6"/>
        <v>7.5999999999999998E-2</v>
      </c>
      <c r="H280" s="5"/>
      <c r="I280" s="109">
        <f>E280*H280</f>
        <v>0</v>
      </c>
      <c r="K280" s="109"/>
    </row>
    <row r="281" spans="1:11">
      <c r="A281" s="118">
        <v>11</v>
      </c>
      <c r="B281" s="119" t="s">
        <v>434</v>
      </c>
      <c r="C281" s="4" t="s">
        <v>435</v>
      </c>
      <c r="D281" s="105" t="s">
        <v>326</v>
      </c>
      <c r="E281" s="106">
        <v>2</v>
      </c>
      <c r="F281" s="107">
        <v>0</v>
      </c>
      <c r="G281" s="108">
        <f t="shared" si="6"/>
        <v>0</v>
      </c>
      <c r="I281" s="109"/>
      <c r="J281" s="5"/>
      <c r="K281" s="109">
        <f>E281*J281</f>
        <v>0</v>
      </c>
    </row>
    <row r="282" spans="1:11">
      <c r="A282" s="113" t="s">
        <v>436</v>
      </c>
      <c r="B282" s="114" t="s">
        <v>110</v>
      </c>
      <c r="C282" s="4" t="s">
        <v>437</v>
      </c>
      <c r="D282" s="105" t="s">
        <v>101</v>
      </c>
      <c r="E282" s="106">
        <v>3</v>
      </c>
      <c r="F282" s="107">
        <v>0.04</v>
      </c>
      <c r="G282" s="108">
        <f t="shared" si="6"/>
        <v>0.12</v>
      </c>
      <c r="H282" s="5"/>
      <c r="I282" s="109">
        <f>E282*H282</f>
        <v>0</v>
      </c>
      <c r="K282" s="109"/>
    </row>
    <row r="283" spans="1:11">
      <c r="A283" s="118">
        <v>12</v>
      </c>
      <c r="B283" s="119" t="s">
        <v>438</v>
      </c>
      <c r="C283" s="4" t="s">
        <v>439</v>
      </c>
      <c r="D283" s="105" t="s">
        <v>326</v>
      </c>
      <c r="E283" s="106">
        <v>4</v>
      </c>
      <c r="F283" s="107">
        <v>0</v>
      </c>
      <c r="G283" s="108">
        <f t="shared" si="6"/>
        <v>0</v>
      </c>
      <c r="I283" s="109"/>
      <c r="J283" s="5"/>
      <c r="K283" s="109">
        <f>E283*J283</f>
        <v>0</v>
      </c>
    </row>
    <row r="284" spans="1:11">
      <c r="C284" s="120" t="s">
        <v>440</v>
      </c>
      <c r="E284" s="106">
        <v>2</v>
      </c>
      <c r="G284" s="108"/>
      <c r="I284" s="109"/>
      <c r="K284" s="109"/>
    </row>
    <row r="285" spans="1:11">
      <c r="C285" s="120" t="s">
        <v>441</v>
      </c>
      <c r="E285" s="106">
        <v>2</v>
      </c>
      <c r="G285" s="108"/>
      <c r="I285" s="109"/>
      <c r="K285" s="109"/>
    </row>
    <row r="286" spans="1:11">
      <c r="A286" s="113" t="s">
        <v>442</v>
      </c>
      <c r="B286" s="114" t="s">
        <v>110</v>
      </c>
      <c r="C286" s="4" t="s">
        <v>443</v>
      </c>
      <c r="D286" s="105" t="s">
        <v>101</v>
      </c>
      <c r="E286" s="106">
        <v>4</v>
      </c>
      <c r="F286" s="107">
        <v>5.0000000000000001E-3</v>
      </c>
      <c r="G286" s="108">
        <f>E286*F286</f>
        <v>0.02</v>
      </c>
      <c r="H286" s="5"/>
      <c r="I286" s="109">
        <f>E286*H286</f>
        <v>0</v>
      </c>
      <c r="K286" s="109"/>
    </row>
    <row r="287" spans="1:11">
      <c r="A287" s="118">
        <v>13</v>
      </c>
      <c r="B287" s="119" t="s">
        <v>444</v>
      </c>
      <c r="C287" s="4" t="s">
        <v>445</v>
      </c>
      <c r="D287" s="105" t="s">
        <v>326</v>
      </c>
      <c r="E287" s="106">
        <v>4</v>
      </c>
      <c r="F287" s="107">
        <v>0</v>
      </c>
      <c r="G287" s="108">
        <f>E287*F287</f>
        <v>0</v>
      </c>
      <c r="I287" s="109"/>
      <c r="J287" s="5"/>
      <c r="K287" s="109">
        <f>E287*J287</f>
        <v>0</v>
      </c>
    </row>
    <row r="288" spans="1:11">
      <c r="C288" s="120" t="s">
        <v>446</v>
      </c>
      <c r="E288" s="106">
        <v>4</v>
      </c>
      <c r="G288" s="108"/>
      <c r="I288" s="109"/>
      <c r="K288" s="109"/>
    </row>
    <row r="289" spans="1:11">
      <c r="A289" s="113" t="s">
        <v>447</v>
      </c>
      <c r="B289" s="114" t="s">
        <v>110</v>
      </c>
      <c r="C289" s="4" t="s">
        <v>448</v>
      </c>
      <c r="D289" s="105" t="s">
        <v>101</v>
      </c>
      <c r="E289" s="106">
        <v>4</v>
      </c>
      <c r="F289" s="107">
        <v>1.2E-2</v>
      </c>
      <c r="G289" s="108">
        <f>E289*F289</f>
        <v>4.8000000000000001E-2</v>
      </c>
      <c r="H289" s="5"/>
      <c r="I289" s="109">
        <f>E289*H289</f>
        <v>0</v>
      </c>
      <c r="K289" s="109"/>
    </row>
    <row r="290" spans="1:11">
      <c r="A290" s="118">
        <v>14</v>
      </c>
      <c r="B290" s="119" t="s">
        <v>449</v>
      </c>
      <c r="C290" s="4" t="s">
        <v>450</v>
      </c>
      <c r="D290" s="105" t="s">
        <v>326</v>
      </c>
      <c r="E290" s="106">
        <v>2</v>
      </c>
      <c r="F290" s="107">
        <v>0</v>
      </c>
      <c r="G290" s="108">
        <f>E290*F290</f>
        <v>0</v>
      </c>
      <c r="I290" s="109"/>
      <c r="J290" s="5"/>
      <c r="K290" s="109">
        <f>E290*J290</f>
        <v>0</v>
      </c>
    </row>
    <row r="291" spans="1:11">
      <c r="C291" s="120" t="s">
        <v>451</v>
      </c>
      <c r="E291" s="106">
        <v>2</v>
      </c>
      <c r="G291" s="108"/>
      <c r="I291" s="109"/>
      <c r="K291" s="109"/>
    </row>
    <row r="292" spans="1:11">
      <c r="A292" s="113" t="s">
        <v>452</v>
      </c>
      <c r="B292" s="114" t="s">
        <v>110</v>
      </c>
      <c r="C292" s="4" t="s">
        <v>453</v>
      </c>
      <c r="D292" s="105" t="s">
        <v>101</v>
      </c>
      <c r="E292" s="106">
        <v>2</v>
      </c>
      <c r="F292" s="107">
        <v>5.0000000000000001E-3</v>
      </c>
      <c r="G292" s="108">
        <f>E292*F292</f>
        <v>0.01</v>
      </c>
      <c r="H292" s="5"/>
      <c r="I292" s="109">
        <f>E292*H292</f>
        <v>0</v>
      </c>
      <c r="K292" s="109"/>
    </row>
    <row r="293" spans="1:11">
      <c r="A293" s="118">
        <v>15</v>
      </c>
      <c r="B293" s="119" t="s">
        <v>454</v>
      </c>
      <c r="C293" s="4" t="s">
        <v>455</v>
      </c>
      <c r="D293" s="105" t="s">
        <v>326</v>
      </c>
      <c r="E293" s="106">
        <v>6</v>
      </c>
      <c r="F293" s="107">
        <v>0</v>
      </c>
      <c r="G293" s="108">
        <f>E293*F293</f>
        <v>0</v>
      </c>
      <c r="I293" s="109"/>
      <c r="J293" s="5"/>
      <c r="K293" s="109">
        <f>E293*J293</f>
        <v>0</v>
      </c>
    </row>
    <row r="294" spans="1:11">
      <c r="C294" s="120" t="s">
        <v>456</v>
      </c>
      <c r="E294" s="106">
        <v>4</v>
      </c>
      <c r="G294" s="108"/>
      <c r="I294" s="109"/>
      <c r="K294" s="109"/>
    </row>
    <row r="295" spans="1:11">
      <c r="C295" s="120" t="s">
        <v>457</v>
      </c>
      <c r="E295" s="106">
        <v>1</v>
      </c>
      <c r="G295" s="108"/>
      <c r="I295" s="109"/>
      <c r="K295" s="109"/>
    </row>
    <row r="296" spans="1:11">
      <c r="C296" s="120" t="s">
        <v>458</v>
      </c>
      <c r="E296" s="106">
        <v>1</v>
      </c>
      <c r="G296" s="108"/>
      <c r="I296" s="109"/>
      <c r="K296" s="109"/>
    </row>
    <row r="297" spans="1:11">
      <c r="A297" s="113" t="s">
        <v>459</v>
      </c>
      <c r="B297" s="114" t="s">
        <v>110</v>
      </c>
      <c r="C297" s="4" t="s">
        <v>460</v>
      </c>
      <c r="D297" s="105" t="s">
        <v>101</v>
      </c>
      <c r="E297" s="106">
        <v>2</v>
      </c>
      <c r="F297" s="107">
        <v>1.4E-2</v>
      </c>
      <c r="G297" s="108">
        <f>E297*F297</f>
        <v>2.8000000000000001E-2</v>
      </c>
      <c r="H297" s="5"/>
      <c r="I297" s="109">
        <f>E297*H297</f>
        <v>0</v>
      </c>
      <c r="K297" s="109"/>
    </row>
    <row r="298" spans="1:11">
      <c r="A298" s="113" t="s">
        <v>461</v>
      </c>
      <c r="B298" s="114" t="s">
        <v>110</v>
      </c>
      <c r="C298" s="4" t="s">
        <v>462</v>
      </c>
      <c r="D298" s="105" t="s">
        <v>101</v>
      </c>
      <c r="E298" s="106">
        <v>2</v>
      </c>
      <c r="F298" s="107">
        <v>1.4999999999999999E-2</v>
      </c>
      <c r="G298" s="108">
        <f>E298*F298</f>
        <v>0.03</v>
      </c>
      <c r="H298" s="5"/>
      <c r="I298" s="109">
        <f>E298*H298</f>
        <v>0</v>
      </c>
      <c r="K298" s="109"/>
    </row>
    <row r="299" spans="1:11">
      <c r="A299" s="113" t="s">
        <v>463</v>
      </c>
      <c r="B299" s="114" t="s">
        <v>110</v>
      </c>
      <c r="C299" s="4" t="s">
        <v>464</v>
      </c>
      <c r="D299" s="105" t="s">
        <v>101</v>
      </c>
      <c r="E299" s="106">
        <v>1</v>
      </c>
      <c r="F299" s="107">
        <v>1.4E-2</v>
      </c>
      <c r="G299" s="108">
        <f>E299*F299</f>
        <v>1.4E-2</v>
      </c>
      <c r="H299" s="5"/>
      <c r="I299" s="109">
        <f>E299*H299</f>
        <v>0</v>
      </c>
      <c r="K299" s="109"/>
    </row>
    <row r="300" spans="1:11">
      <c r="A300" s="113" t="s">
        <v>465</v>
      </c>
      <c r="B300" s="114" t="s">
        <v>110</v>
      </c>
      <c r="C300" s="4" t="s">
        <v>466</v>
      </c>
      <c r="D300" s="105" t="s">
        <v>101</v>
      </c>
      <c r="E300" s="106">
        <v>1</v>
      </c>
      <c r="F300" s="107">
        <v>1.2E-2</v>
      </c>
      <c r="G300" s="108">
        <f>E300*F300</f>
        <v>1.2E-2</v>
      </c>
      <c r="H300" s="5"/>
      <c r="I300" s="109">
        <f>E300*H300</f>
        <v>0</v>
      </c>
      <c r="K300" s="109"/>
    </row>
    <row r="301" spans="1:11">
      <c r="A301" s="118">
        <v>16</v>
      </c>
      <c r="B301" s="119" t="s">
        <v>467</v>
      </c>
      <c r="C301" s="4" t="s">
        <v>468</v>
      </c>
      <c r="D301" s="105" t="s">
        <v>326</v>
      </c>
      <c r="E301" s="106">
        <v>1</v>
      </c>
      <c r="F301" s="107">
        <v>0</v>
      </c>
      <c r="G301" s="108">
        <f>E301*F301</f>
        <v>0</v>
      </c>
      <c r="I301" s="109"/>
      <c r="J301" s="5"/>
      <c r="K301" s="109">
        <f>E301*J301</f>
        <v>0</v>
      </c>
    </row>
    <row r="302" spans="1:11">
      <c r="C302" s="120" t="s">
        <v>458</v>
      </c>
      <c r="E302" s="106">
        <v>1</v>
      </c>
      <c r="G302" s="108"/>
      <c r="I302" s="109"/>
      <c r="K302" s="109"/>
    </row>
    <row r="303" spans="1:11">
      <c r="A303" s="113" t="s">
        <v>469</v>
      </c>
      <c r="B303" s="114" t="s">
        <v>110</v>
      </c>
      <c r="C303" s="4" t="s">
        <v>470</v>
      </c>
      <c r="D303" s="105" t="s">
        <v>101</v>
      </c>
      <c r="E303" s="106">
        <v>1</v>
      </c>
      <c r="F303" s="107">
        <v>1.6E-2</v>
      </c>
      <c r="G303" s="108">
        <f>E303*F303</f>
        <v>1.6E-2</v>
      </c>
      <c r="H303" s="5"/>
      <c r="I303" s="109">
        <f>E303*H303</f>
        <v>0</v>
      </c>
      <c r="K303" s="109"/>
    </row>
    <row r="304" spans="1:11">
      <c r="A304" s="118">
        <v>17</v>
      </c>
      <c r="B304" s="119" t="s">
        <v>471</v>
      </c>
      <c r="C304" s="4" t="s">
        <v>472</v>
      </c>
      <c r="D304" s="105" t="s">
        <v>105</v>
      </c>
      <c r="E304" s="106">
        <v>9.9</v>
      </c>
      <c r="F304" s="107">
        <v>2.5000000000000001E-2</v>
      </c>
      <c r="G304" s="108">
        <f>E304*F304</f>
        <v>0.24750000000000003</v>
      </c>
      <c r="I304" s="109"/>
      <c r="J304" s="5"/>
      <c r="K304" s="109">
        <f>E304*J304</f>
        <v>0</v>
      </c>
    </row>
    <row r="305" spans="1:11">
      <c r="C305" s="120" t="s">
        <v>473</v>
      </c>
      <c r="E305" s="106">
        <v>0</v>
      </c>
      <c r="G305" s="108"/>
      <c r="I305" s="109"/>
      <c r="K305" s="109"/>
    </row>
    <row r="306" spans="1:11">
      <c r="C306" s="120" t="s">
        <v>474</v>
      </c>
      <c r="E306" s="106">
        <v>9.9</v>
      </c>
      <c r="G306" s="108"/>
      <c r="I306" s="109"/>
      <c r="K306" s="109"/>
    </row>
    <row r="308" spans="1:11" ht="15">
      <c r="B308" s="102" t="s">
        <v>475</v>
      </c>
      <c r="C308" s="102" t="s">
        <v>476</v>
      </c>
    </row>
    <row r="310" spans="1:11">
      <c r="A310" s="118">
        <v>1</v>
      </c>
      <c r="B310" s="119" t="s">
        <v>477</v>
      </c>
      <c r="C310" s="4" t="s">
        <v>478</v>
      </c>
      <c r="D310" s="105" t="s">
        <v>218</v>
      </c>
      <c r="E310" s="106">
        <v>2.4358749999999998</v>
      </c>
      <c r="F310" s="107">
        <v>0</v>
      </c>
      <c r="G310" s="108">
        <f>E310*F310</f>
        <v>0</v>
      </c>
      <c r="I310" s="109"/>
      <c r="J310" s="5"/>
      <c r="K310" s="109">
        <f>E310*J310</f>
        <v>0</v>
      </c>
    </row>
    <row r="311" spans="1:11">
      <c r="A311" s="118">
        <v>2</v>
      </c>
      <c r="B311" s="119" t="s">
        <v>479</v>
      </c>
      <c r="C311" s="4" t="s">
        <v>480</v>
      </c>
      <c r="D311" s="105" t="s">
        <v>131</v>
      </c>
      <c r="E311" s="106">
        <v>82.9</v>
      </c>
      <c r="F311" s="107">
        <v>3.7499999999999999E-3</v>
      </c>
      <c r="G311" s="108">
        <f>E311*F311</f>
        <v>0.31087500000000001</v>
      </c>
      <c r="I311" s="109"/>
      <c r="J311" s="5"/>
      <c r="K311" s="109">
        <f>E311*J311</f>
        <v>0</v>
      </c>
    </row>
    <row r="312" spans="1:11">
      <c r="C312" s="120" t="s">
        <v>245</v>
      </c>
      <c r="E312" s="106">
        <v>37.4</v>
      </c>
      <c r="G312" s="108"/>
      <c r="I312" s="109"/>
      <c r="K312" s="109"/>
    </row>
    <row r="313" spans="1:11">
      <c r="C313" s="120" t="s">
        <v>223</v>
      </c>
      <c r="E313" s="106">
        <v>10.9</v>
      </c>
      <c r="G313" s="108"/>
      <c r="I313" s="109"/>
      <c r="K313" s="109"/>
    </row>
    <row r="314" spans="1:11">
      <c r="C314" s="120" t="s">
        <v>224</v>
      </c>
      <c r="E314" s="106">
        <v>8.3000000000000007</v>
      </c>
      <c r="G314" s="108"/>
      <c r="I314" s="109"/>
      <c r="K314" s="109"/>
    </row>
    <row r="315" spans="1:11">
      <c r="C315" s="120" t="s">
        <v>225</v>
      </c>
      <c r="E315" s="106">
        <v>17.7</v>
      </c>
      <c r="G315" s="108"/>
      <c r="I315" s="109"/>
      <c r="K315" s="109"/>
    </row>
    <row r="316" spans="1:11">
      <c r="C316" s="120" t="s">
        <v>246</v>
      </c>
      <c r="E316" s="106">
        <v>8.6</v>
      </c>
      <c r="G316" s="108"/>
      <c r="I316" s="109"/>
      <c r="K316" s="109"/>
    </row>
    <row r="317" spans="1:11">
      <c r="A317" s="113" t="s">
        <v>257</v>
      </c>
      <c r="B317" s="114" t="s">
        <v>481</v>
      </c>
      <c r="C317" s="4" t="s">
        <v>482</v>
      </c>
      <c r="D317" s="105" t="s">
        <v>483</v>
      </c>
      <c r="E317" s="106">
        <v>85</v>
      </c>
      <c r="F317" s="107">
        <v>2.5000000000000001E-2</v>
      </c>
      <c r="G317" s="108">
        <f>E317*F317</f>
        <v>2.125</v>
      </c>
      <c r="H317" s="5"/>
      <c r="I317" s="109">
        <f>E317*H317</f>
        <v>0</v>
      </c>
      <c r="K317" s="109"/>
    </row>
    <row r="319" spans="1:11" ht="15">
      <c r="B319" s="102" t="s">
        <v>484</v>
      </c>
      <c r="C319" s="102" t="s">
        <v>485</v>
      </c>
    </row>
    <row r="321" spans="1:11">
      <c r="A321" s="118">
        <v>1</v>
      </c>
      <c r="B321" s="119" t="s">
        <v>486</v>
      </c>
      <c r="C321" s="4" t="s">
        <v>487</v>
      </c>
      <c r="D321" s="105" t="s">
        <v>218</v>
      </c>
      <c r="E321" s="106">
        <v>0.22431799999999999</v>
      </c>
      <c r="F321" s="107">
        <v>0</v>
      </c>
      <c r="G321" s="108">
        <f>E321*F321</f>
        <v>0</v>
      </c>
      <c r="I321" s="109"/>
      <c r="J321" s="5"/>
      <c r="K321" s="109">
        <f>E321*J321</f>
        <v>0</v>
      </c>
    </row>
    <row r="322" spans="1:11">
      <c r="A322" s="118">
        <v>2</v>
      </c>
      <c r="B322" s="119" t="s">
        <v>488</v>
      </c>
      <c r="C322" s="4" t="s">
        <v>489</v>
      </c>
      <c r="D322" s="105" t="s">
        <v>105</v>
      </c>
      <c r="E322" s="106">
        <v>19.420000000000002</v>
      </c>
      <c r="F322" s="107">
        <v>1E-3</v>
      </c>
      <c r="G322" s="108" t="str">
        <f>FIXED(E322*F322,3,TRUE)</f>
        <v>0,019</v>
      </c>
      <c r="I322" s="109"/>
      <c r="J322" s="5"/>
      <c r="K322" s="109">
        <f>E322*J322</f>
        <v>0</v>
      </c>
    </row>
    <row r="323" spans="1:11">
      <c r="C323" s="120" t="s">
        <v>490</v>
      </c>
      <c r="E323" s="106">
        <v>19.420000000000002</v>
      </c>
      <c r="G323" s="108"/>
      <c r="I323" s="109"/>
      <c r="K323" s="109"/>
    </row>
    <row r="324" spans="1:11">
      <c r="A324" s="118">
        <v>3</v>
      </c>
      <c r="B324" s="119" t="s">
        <v>491</v>
      </c>
      <c r="C324" s="4" t="s">
        <v>492</v>
      </c>
      <c r="D324" s="105" t="s">
        <v>131</v>
      </c>
      <c r="E324" s="106">
        <v>23.1</v>
      </c>
      <c r="F324" s="107">
        <v>1E-3</v>
      </c>
      <c r="G324" s="108" t="str">
        <f>FIXED(E324*F324,3,TRUE)</f>
        <v>0,023</v>
      </c>
      <c r="I324" s="109"/>
      <c r="J324" s="5"/>
      <c r="K324" s="109">
        <f>E324*J324</f>
        <v>0</v>
      </c>
    </row>
    <row r="325" spans="1:11">
      <c r="C325" s="120" t="s">
        <v>493</v>
      </c>
      <c r="E325" s="106">
        <v>23.1</v>
      </c>
      <c r="G325" s="108"/>
      <c r="I325" s="109"/>
      <c r="K325" s="109"/>
    </row>
    <row r="326" spans="1:11">
      <c r="A326" s="118">
        <v>4</v>
      </c>
      <c r="B326" s="119" t="s">
        <v>264</v>
      </c>
      <c r="C326" s="4" t="s">
        <v>265</v>
      </c>
      <c r="D326" s="105" t="s">
        <v>218</v>
      </c>
      <c r="E326" s="106">
        <v>4.2520000000000002E-2</v>
      </c>
      <c r="F326" s="107">
        <v>0</v>
      </c>
      <c r="G326" s="108" t="str">
        <f>FIXED(E326*F326,3,TRUE)</f>
        <v>0,000</v>
      </c>
      <c r="I326" s="109"/>
      <c r="J326" s="5"/>
      <c r="K326" s="109">
        <f t="shared" ref="K326:K334" si="7">E326*J326</f>
        <v>0</v>
      </c>
    </row>
    <row r="327" spans="1:11">
      <c r="A327" s="118">
        <v>5</v>
      </c>
      <c r="B327" s="119" t="s">
        <v>266</v>
      </c>
      <c r="C327" s="4" t="s">
        <v>267</v>
      </c>
      <c r="D327" s="105" t="s">
        <v>218</v>
      </c>
      <c r="E327" s="106">
        <v>4.2520000000000002E-2</v>
      </c>
      <c r="F327" s="107">
        <v>0</v>
      </c>
      <c r="G327" s="108" t="str">
        <f>FIXED(E327*F327,3,TRUE)</f>
        <v>0,000</v>
      </c>
      <c r="I327" s="109"/>
      <c r="J327" s="5"/>
      <c r="K327" s="109">
        <f t="shared" si="7"/>
        <v>0</v>
      </c>
    </row>
    <row r="328" spans="1:11">
      <c r="A328" s="118">
        <v>6</v>
      </c>
      <c r="B328" s="119" t="s">
        <v>268</v>
      </c>
      <c r="C328" s="4" t="s">
        <v>269</v>
      </c>
      <c r="D328" s="105" t="s">
        <v>218</v>
      </c>
      <c r="E328" s="106">
        <v>0.80788000000000004</v>
      </c>
      <c r="F328" s="107">
        <v>0</v>
      </c>
      <c r="G328" s="108" t="str">
        <f>FIXED(E328*F328,3,TRUE)</f>
        <v>0,000</v>
      </c>
      <c r="I328" s="109"/>
      <c r="J328" s="5"/>
      <c r="K328" s="109">
        <f t="shared" si="7"/>
        <v>0</v>
      </c>
    </row>
    <row r="329" spans="1:11">
      <c r="A329" s="118">
        <v>7</v>
      </c>
      <c r="B329" s="119" t="s">
        <v>270</v>
      </c>
      <c r="C329" s="4" t="s">
        <v>271</v>
      </c>
      <c r="D329" s="105" t="s">
        <v>218</v>
      </c>
      <c r="E329" s="106">
        <v>4.2520000000000002E-2</v>
      </c>
      <c r="F329" s="107">
        <v>0</v>
      </c>
      <c r="G329" s="108" t="str">
        <f>FIXED(E329*F329,3,TRUE)</f>
        <v>0,000</v>
      </c>
      <c r="I329" s="109"/>
      <c r="J329" s="5"/>
      <c r="K329" s="109">
        <f t="shared" si="7"/>
        <v>0</v>
      </c>
    </row>
    <row r="330" spans="1:11">
      <c r="A330" s="118">
        <v>8</v>
      </c>
      <c r="B330" s="119" t="s">
        <v>272</v>
      </c>
      <c r="C330" s="4" t="s">
        <v>273</v>
      </c>
      <c r="D330" s="105" t="s">
        <v>218</v>
      </c>
      <c r="E330" s="106">
        <v>4.2520000000000002E-2</v>
      </c>
      <c r="F330" s="107">
        <v>0</v>
      </c>
      <c r="G330" s="108" t="str">
        <f>FIXED(E330*F330,3,TRUE)</f>
        <v>0,000</v>
      </c>
      <c r="I330" s="109"/>
      <c r="J330" s="5"/>
      <c r="K330" s="109">
        <f t="shared" si="7"/>
        <v>0</v>
      </c>
    </row>
    <row r="331" spans="1:11">
      <c r="A331" s="118">
        <v>9</v>
      </c>
      <c r="B331" s="119" t="s">
        <v>494</v>
      </c>
      <c r="C331" s="4" t="s">
        <v>495</v>
      </c>
      <c r="D331" s="105" t="s">
        <v>131</v>
      </c>
      <c r="E331" s="106">
        <v>23.1</v>
      </c>
      <c r="F331" s="107">
        <v>0</v>
      </c>
      <c r="G331" s="108">
        <f>E331*F331</f>
        <v>0</v>
      </c>
      <c r="I331" s="109"/>
      <c r="J331" s="5"/>
      <c r="K331" s="109">
        <f t="shared" si="7"/>
        <v>0</v>
      </c>
    </row>
    <row r="332" spans="1:11">
      <c r="A332" s="118">
        <v>10</v>
      </c>
      <c r="B332" s="119" t="s">
        <v>496</v>
      </c>
      <c r="C332" s="4" t="s">
        <v>497</v>
      </c>
      <c r="D332" s="105" t="s">
        <v>131</v>
      </c>
      <c r="E332" s="106">
        <v>23.1</v>
      </c>
      <c r="F332" s="107">
        <v>0</v>
      </c>
      <c r="G332" s="108">
        <f>E332*F332</f>
        <v>0</v>
      </c>
      <c r="I332" s="109"/>
      <c r="J332" s="5"/>
      <c r="K332" s="109">
        <f t="shared" si="7"/>
        <v>0</v>
      </c>
    </row>
    <row r="333" spans="1:11">
      <c r="A333" s="118">
        <v>11</v>
      </c>
      <c r="B333" s="119" t="s">
        <v>498</v>
      </c>
      <c r="C333" s="4" t="s">
        <v>499</v>
      </c>
      <c r="D333" s="105" t="s">
        <v>131</v>
      </c>
      <c r="E333" s="106">
        <v>23.1</v>
      </c>
      <c r="F333" s="107">
        <v>0</v>
      </c>
      <c r="G333" s="108">
        <f>E333*F333</f>
        <v>0</v>
      </c>
      <c r="I333" s="109"/>
      <c r="J333" s="5"/>
      <c r="K333" s="109">
        <f t="shared" si="7"/>
        <v>0</v>
      </c>
    </row>
    <row r="334" spans="1:11">
      <c r="A334" s="118">
        <v>12</v>
      </c>
      <c r="B334" s="119" t="s">
        <v>500</v>
      </c>
      <c r="C334" s="4" t="s">
        <v>501</v>
      </c>
      <c r="D334" s="105" t="s">
        <v>105</v>
      </c>
      <c r="E334" s="106">
        <v>19.420000000000002</v>
      </c>
      <c r="F334" s="107">
        <v>2.0000000000000002E-5</v>
      </c>
      <c r="G334" s="108">
        <f>E334*F334</f>
        <v>3.8840000000000006E-4</v>
      </c>
      <c r="I334" s="109"/>
      <c r="J334" s="5"/>
      <c r="K334" s="109">
        <f t="shared" si="7"/>
        <v>0</v>
      </c>
    </row>
    <row r="335" spans="1:11">
      <c r="C335" s="120" t="s">
        <v>502</v>
      </c>
      <c r="E335" s="106">
        <v>19.420000000000002</v>
      </c>
      <c r="G335" s="108"/>
      <c r="I335" s="109"/>
      <c r="K335" s="109"/>
    </row>
    <row r="336" spans="1:11">
      <c r="A336" s="113" t="s">
        <v>442</v>
      </c>
      <c r="B336" s="114" t="s">
        <v>110</v>
      </c>
      <c r="C336" s="4" t="s">
        <v>503</v>
      </c>
      <c r="D336" s="105" t="s">
        <v>105</v>
      </c>
      <c r="E336" s="106">
        <v>21</v>
      </c>
      <c r="F336" s="107">
        <v>2E-3</v>
      </c>
      <c r="G336" s="108">
        <f>E336*F336</f>
        <v>4.2000000000000003E-2</v>
      </c>
      <c r="H336" s="5"/>
      <c r="I336" s="109">
        <f>E336*H336</f>
        <v>0</v>
      </c>
      <c r="K336" s="109"/>
    </row>
    <row r="337" spans="1:11">
      <c r="A337" s="118">
        <v>13</v>
      </c>
      <c r="B337" s="119" t="s">
        <v>504</v>
      </c>
      <c r="C337" s="4" t="s">
        <v>505</v>
      </c>
      <c r="D337" s="105" t="s">
        <v>131</v>
      </c>
      <c r="E337" s="106">
        <v>23.1</v>
      </c>
      <c r="F337" s="107">
        <v>2.7E-4</v>
      </c>
      <c r="G337" s="108">
        <f>E337*F337</f>
        <v>6.2370000000000004E-3</v>
      </c>
      <c r="I337" s="109"/>
      <c r="J337" s="5"/>
      <c r="K337" s="109">
        <f>E337*J337</f>
        <v>0</v>
      </c>
    </row>
    <row r="338" spans="1:11">
      <c r="A338" s="113" t="s">
        <v>447</v>
      </c>
      <c r="B338" s="114" t="s">
        <v>110</v>
      </c>
      <c r="C338" s="4" t="s">
        <v>506</v>
      </c>
      <c r="D338" s="105" t="s">
        <v>131</v>
      </c>
      <c r="E338" s="106">
        <v>25</v>
      </c>
      <c r="F338" s="107">
        <v>7.0000000000000001E-3</v>
      </c>
      <c r="G338" s="108">
        <f>E338*F338</f>
        <v>0.17500000000000002</v>
      </c>
      <c r="H338" s="5"/>
      <c r="I338" s="109">
        <f>E338*H338</f>
        <v>0</v>
      </c>
      <c r="K338" s="109"/>
    </row>
    <row r="339" spans="1:11">
      <c r="A339" s="118">
        <v>14</v>
      </c>
      <c r="B339" s="119" t="s">
        <v>507</v>
      </c>
      <c r="C339" s="4" t="s">
        <v>508</v>
      </c>
      <c r="D339" s="105" t="s">
        <v>105</v>
      </c>
      <c r="E339" s="106">
        <v>20</v>
      </c>
      <c r="F339" s="107">
        <v>0</v>
      </c>
      <c r="G339" s="108">
        <f>E339*F339</f>
        <v>0</v>
      </c>
      <c r="I339" s="109"/>
      <c r="J339" s="5"/>
      <c r="K339" s="109">
        <f>E339*J339</f>
        <v>0</v>
      </c>
    </row>
    <row r="340" spans="1:11">
      <c r="A340" s="118">
        <v>15</v>
      </c>
      <c r="B340" s="119" t="s">
        <v>509</v>
      </c>
      <c r="C340" s="4" t="s">
        <v>510</v>
      </c>
      <c r="D340" s="105" t="s">
        <v>131</v>
      </c>
      <c r="E340" s="106">
        <v>23.1</v>
      </c>
      <c r="F340" s="107">
        <v>3.0000000000000001E-5</v>
      </c>
      <c r="G340" s="108">
        <f>E340*F340</f>
        <v>6.9300000000000004E-4</v>
      </c>
      <c r="I340" s="109"/>
      <c r="J340" s="5"/>
      <c r="K340" s="109">
        <f>E340*J340</f>
        <v>0</v>
      </c>
    </row>
    <row r="342" spans="1:11" ht="15">
      <c r="B342" s="102" t="s">
        <v>511</v>
      </c>
      <c r="C342" s="102" t="s">
        <v>512</v>
      </c>
    </row>
    <row r="344" spans="1:11">
      <c r="A344" s="118">
        <v>1</v>
      </c>
      <c r="B344" s="119" t="s">
        <v>513</v>
      </c>
      <c r="C344" s="4" t="s">
        <v>514</v>
      </c>
      <c r="D344" s="105" t="s">
        <v>131</v>
      </c>
      <c r="E344" s="106">
        <v>130.9</v>
      </c>
      <c r="F344" s="107">
        <v>4.0000000000000003E-5</v>
      </c>
      <c r="G344" s="108">
        <f>E344*F344</f>
        <v>5.2360000000000011E-3</v>
      </c>
      <c r="I344" s="109"/>
      <c r="J344" s="5"/>
      <c r="K344" s="109">
        <f>E344*J344</f>
        <v>0</v>
      </c>
    </row>
    <row r="345" spans="1:11">
      <c r="A345" s="118">
        <v>3</v>
      </c>
      <c r="B345" s="119" t="s">
        <v>515</v>
      </c>
      <c r="C345" s="4" t="s">
        <v>621</v>
      </c>
      <c r="D345" s="105" t="s">
        <v>131</v>
      </c>
      <c r="E345" s="106">
        <v>96.1</v>
      </c>
      <c r="F345" s="107">
        <v>4.8000000000000001E-4</v>
      </c>
      <c r="G345" s="108">
        <f>E345*F345</f>
        <v>4.6127999999999995E-2</v>
      </c>
      <c r="I345" s="109"/>
      <c r="J345" s="5"/>
      <c r="K345" s="109">
        <f>E345*J345</f>
        <v>0</v>
      </c>
    </row>
    <row r="346" spans="1:11">
      <c r="C346" s="120" t="s">
        <v>516</v>
      </c>
      <c r="E346" s="106">
        <v>25</v>
      </c>
      <c r="G346" s="108"/>
      <c r="I346" s="109"/>
      <c r="K346" s="109"/>
    </row>
    <row r="347" spans="1:11">
      <c r="C347" s="120" t="s">
        <v>517</v>
      </c>
      <c r="E347" s="106">
        <v>17.8</v>
      </c>
      <c r="G347" s="108"/>
      <c r="I347" s="109"/>
      <c r="K347" s="109"/>
    </row>
    <row r="348" spans="1:11">
      <c r="C348" s="120" t="s">
        <v>518</v>
      </c>
      <c r="E348" s="106">
        <v>32.82</v>
      </c>
      <c r="G348" s="108"/>
      <c r="I348" s="109"/>
      <c r="K348" s="109"/>
    </row>
    <row r="349" spans="1:11">
      <c r="C349" s="120" t="s">
        <v>519</v>
      </c>
      <c r="E349" s="106">
        <v>12.56</v>
      </c>
      <c r="G349" s="108"/>
      <c r="I349" s="109"/>
      <c r="K349" s="109"/>
    </row>
    <row r="350" spans="1:11">
      <c r="C350" s="120" t="s">
        <v>520</v>
      </c>
      <c r="E350" s="106">
        <v>0</v>
      </c>
      <c r="G350" s="108"/>
      <c r="I350" s="109"/>
      <c r="K350" s="109"/>
    </row>
    <row r="351" spans="1:11">
      <c r="C351" s="120" t="s">
        <v>521</v>
      </c>
      <c r="E351" s="106">
        <v>7.92</v>
      </c>
      <c r="G351" s="108"/>
      <c r="I351" s="109"/>
      <c r="K351" s="109"/>
    </row>
    <row r="352" spans="1:11">
      <c r="A352" s="118">
        <v>4</v>
      </c>
      <c r="B352" s="119" t="s">
        <v>522</v>
      </c>
      <c r="C352" s="4" t="s">
        <v>523</v>
      </c>
      <c r="D352" s="105" t="s">
        <v>131</v>
      </c>
      <c r="E352" s="106">
        <v>200</v>
      </c>
      <c r="F352" s="107">
        <v>0</v>
      </c>
      <c r="G352" s="108">
        <f>E352*F352</f>
        <v>0</v>
      </c>
      <c r="I352" s="109"/>
      <c r="J352" s="5"/>
      <c r="K352" s="109">
        <f>E352*J352</f>
        <v>0</v>
      </c>
    </row>
    <row r="353" spans="1:11">
      <c r="C353" s="120" t="s">
        <v>524</v>
      </c>
      <c r="E353" s="106">
        <v>0</v>
      </c>
      <c r="G353" s="108"/>
      <c r="I353" s="109"/>
      <c r="K353" s="109"/>
    </row>
    <row r="354" spans="1:11">
      <c r="C354" s="120" t="s">
        <v>525</v>
      </c>
      <c r="E354" s="106">
        <v>0</v>
      </c>
      <c r="G354" s="108"/>
      <c r="I354" s="109"/>
      <c r="K354" s="109"/>
    </row>
    <row r="355" spans="1:11">
      <c r="C355" s="120" t="s">
        <v>526</v>
      </c>
      <c r="E355" s="106">
        <v>200</v>
      </c>
      <c r="G355" s="108"/>
      <c r="I355" s="109"/>
      <c r="K355" s="109"/>
    </row>
    <row r="357" spans="1:11" ht="15">
      <c r="B357" s="102" t="s">
        <v>527</v>
      </c>
      <c r="C357" s="102" t="s">
        <v>528</v>
      </c>
    </row>
    <row r="359" spans="1:11">
      <c r="A359" s="118">
        <v>1</v>
      </c>
      <c r="B359" s="119" t="s">
        <v>529</v>
      </c>
      <c r="C359" s="4" t="s">
        <v>530</v>
      </c>
      <c r="D359" s="105" t="s">
        <v>105</v>
      </c>
      <c r="E359" s="106">
        <v>25</v>
      </c>
      <c r="F359" s="107">
        <v>0.3</v>
      </c>
      <c r="G359" s="108">
        <f>E359*F359</f>
        <v>7.5</v>
      </c>
      <c r="I359" s="109"/>
      <c r="J359" s="5"/>
      <c r="K359" s="109">
        <f>E359*J359</f>
        <v>0</v>
      </c>
    </row>
    <row r="360" spans="1:11">
      <c r="C360" s="120" t="s">
        <v>531</v>
      </c>
      <c r="E360" s="106">
        <v>0</v>
      </c>
      <c r="G360" s="108"/>
      <c r="I360" s="109"/>
      <c r="K360" s="109"/>
    </row>
    <row r="361" spans="1:11">
      <c r="C361" s="120" t="s">
        <v>532</v>
      </c>
      <c r="E361" s="106">
        <v>0</v>
      </c>
      <c r="G361" s="108"/>
      <c r="I361" s="109"/>
      <c r="K361" s="109"/>
    </row>
    <row r="362" spans="1:11">
      <c r="C362" s="120" t="s">
        <v>533</v>
      </c>
      <c r="E362" s="106">
        <v>25</v>
      </c>
      <c r="G362" s="108"/>
      <c r="I362" s="109"/>
      <c r="K362" s="109"/>
    </row>
    <row r="364" spans="1:11" ht="15">
      <c r="B364" s="102" t="s">
        <v>534</v>
      </c>
      <c r="C364" s="102" t="s">
        <v>535</v>
      </c>
    </row>
    <row r="366" spans="1:11">
      <c r="A366" s="118">
        <v>1</v>
      </c>
      <c r="B366" s="119" t="s">
        <v>536</v>
      </c>
      <c r="C366" s="4" t="s">
        <v>537</v>
      </c>
      <c r="D366" s="105" t="s">
        <v>131</v>
      </c>
      <c r="E366" s="106">
        <v>225</v>
      </c>
      <c r="F366" s="107">
        <v>0</v>
      </c>
      <c r="G366" s="108">
        <f>E366*F366</f>
        <v>0</v>
      </c>
      <c r="I366" s="109"/>
      <c r="J366" s="5"/>
      <c r="K366" s="109">
        <f>E366*J366</f>
        <v>0</v>
      </c>
    </row>
    <row r="367" spans="1:11">
      <c r="C367" s="120" t="s">
        <v>538</v>
      </c>
      <c r="E367" s="106">
        <v>225</v>
      </c>
      <c r="G367" s="108"/>
      <c r="I367" s="109"/>
      <c r="K367" s="109"/>
    </row>
    <row r="368" spans="1:11">
      <c r="A368" s="118">
        <v>2</v>
      </c>
      <c r="B368" s="119" t="s">
        <v>539</v>
      </c>
      <c r="C368" s="4" t="s">
        <v>540</v>
      </c>
      <c r="D368" s="105" t="s">
        <v>131</v>
      </c>
      <c r="E368" s="106">
        <v>225</v>
      </c>
      <c r="F368" s="107">
        <v>0</v>
      </c>
      <c r="G368" s="108">
        <f>E368*F368</f>
        <v>0</v>
      </c>
      <c r="I368" s="109"/>
      <c r="J368" s="5"/>
      <c r="K368" s="109">
        <f>E368*J368</f>
        <v>0</v>
      </c>
    </row>
    <row r="369" spans="1:11">
      <c r="A369" s="118">
        <v>3</v>
      </c>
      <c r="B369" s="119" t="s">
        <v>541</v>
      </c>
      <c r="C369" s="4" t="s">
        <v>542</v>
      </c>
      <c r="D369" s="105" t="s">
        <v>131</v>
      </c>
      <c r="E369" s="106">
        <v>13500</v>
      </c>
      <c r="F369" s="107">
        <v>0</v>
      </c>
      <c r="G369" s="108">
        <f>E369*F369</f>
        <v>0</v>
      </c>
      <c r="I369" s="109"/>
      <c r="J369" s="5"/>
      <c r="K369" s="109">
        <f>E369*J369</f>
        <v>0</v>
      </c>
    </row>
    <row r="370" spans="1:11">
      <c r="C370" s="120" t="s">
        <v>543</v>
      </c>
      <c r="E370" s="106">
        <v>13500</v>
      </c>
      <c r="G370" s="108"/>
      <c r="I370" s="109"/>
      <c r="K370" s="109"/>
    </row>
    <row r="371" spans="1:11">
      <c r="A371" s="118">
        <v>4</v>
      </c>
      <c r="B371" s="119" t="s">
        <v>544</v>
      </c>
      <c r="C371" s="4" t="s">
        <v>545</v>
      </c>
      <c r="D371" s="105" t="s">
        <v>131</v>
      </c>
      <c r="E371" s="106">
        <v>60</v>
      </c>
      <c r="F371" s="107">
        <v>1.2999999999999999E-4</v>
      </c>
      <c r="G371" s="108">
        <f>E371*F371</f>
        <v>7.7999999999999996E-3</v>
      </c>
      <c r="I371" s="109"/>
      <c r="J371" s="5"/>
      <c r="K371" s="109">
        <f>E371*J371</f>
        <v>0</v>
      </c>
    </row>
    <row r="373" spans="1:11" ht="15">
      <c r="B373" s="102" t="s">
        <v>546</v>
      </c>
      <c r="C373" s="102" t="s">
        <v>547</v>
      </c>
    </row>
    <row r="375" spans="1:11">
      <c r="A375" s="118">
        <v>1</v>
      </c>
      <c r="B375" s="119" t="s">
        <v>548</v>
      </c>
      <c r="C375" s="4" t="s">
        <v>549</v>
      </c>
      <c r="D375" s="105" t="s">
        <v>550</v>
      </c>
      <c r="E375" s="106">
        <v>1</v>
      </c>
      <c r="F375" s="107">
        <v>0</v>
      </c>
      <c r="G375" s="108">
        <f>E375*F375</f>
        <v>0</v>
      </c>
      <c r="I375" s="109"/>
      <c r="J375" s="5"/>
      <c r="K375" s="109">
        <f>E375*J375</f>
        <v>0</v>
      </c>
    </row>
    <row r="376" spans="1:11">
      <c r="C376" s="120" t="s">
        <v>551</v>
      </c>
      <c r="E376" s="106">
        <v>1</v>
      </c>
      <c r="G376" s="108"/>
      <c r="I376" s="109"/>
      <c r="K376" s="109"/>
    </row>
    <row r="377" spans="1:11">
      <c r="A377" s="118">
        <v>2</v>
      </c>
      <c r="B377" s="119" t="s">
        <v>552</v>
      </c>
      <c r="C377" s="4" t="s">
        <v>553</v>
      </c>
      <c r="D377" s="105" t="s">
        <v>131</v>
      </c>
      <c r="E377" s="106">
        <v>1000</v>
      </c>
      <c r="F377" s="107">
        <v>0</v>
      </c>
      <c r="G377" s="108">
        <f>E377*F377</f>
        <v>0</v>
      </c>
      <c r="I377" s="109"/>
      <c r="J377" s="5"/>
      <c r="K377" s="109">
        <f>E377*J377</f>
        <v>0</v>
      </c>
    </row>
    <row r="378" spans="1:11">
      <c r="A378" s="118">
        <v>3</v>
      </c>
      <c r="B378" s="119" t="s">
        <v>554</v>
      </c>
      <c r="C378" s="4" t="s">
        <v>555</v>
      </c>
      <c r="D378" s="105" t="s">
        <v>131</v>
      </c>
      <c r="E378" s="106">
        <v>372.8</v>
      </c>
      <c r="F378" s="107">
        <v>4.0000000000000003E-5</v>
      </c>
      <c r="G378" s="108">
        <f>E378*F378</f>
        <v>1.4912000000000002E-2</v>
      </c>
      <c r="I378" s="109"/>
      <c r="J378" s="5"/>
      <c r="K378" s="109">
        <f>E378*J378</f>
        <v>0</v>
      </c>
    </row>
    <row r="379" spans="1:11">
      <c r="C379" s="120" t="s">
        <v>556</v>
      </c>
      <c r="E379" s="106">
        <v>372.8</v>
      </c>
      <c r="G379" s="108"/>
      <c r="I379" s="109"/>
      <c r="K379" s="109"/>
    </row>
    <row r="381" spans="1:11" ht="15">
      <c r="B381" s="102" t="s">
        <v>557</v>
      </c>
      <c r="C381" s="102" t="s">
        <v>558</v>
      </c>
    </row>
    <row r="383" spans="1:11">
      <c r="A383" s="118">
        <v>1</v>
      </c>
      <c r="B383" s="119" t="s">
        <v>264</v>
      </c>
      <c r="C383" s="4" t="s">
        <v>265</v>
      </c>
      <c r="D383" s="105" t="s">
        <v>218</v>
      </c>
      <c r="E383" s="106">
        <v>27.810552000000001</v>
      </c>
      <c r="F383" s="107">
        <v>0</v>
      </c>
      <c r="G383" s="108" t="str">
        <f t="shared" ref="G383:G388" si="8">FIXED(E383*F383,3,TRUE)</f>
        <v>0,000</v>
      </c>
      <c r="I383" s="109"/>
      <c r="J383" s="5"/>
      <c r="K383" s="109">
        <f t="shared" ref="K383:K388" si="9">E383*J383</f>
        <v>0</v>
      </c>
    </row>
    <row r="384" spans="1:11">
      <c r="A384" s="118">
        <v>2</v>
      </c>
      <c r="B384" s="119" t="s">
        <v>266</v>
      </c>
      <c r="C384" s="4" t="s">
        <v>267</v>
      </c>
      <c r="D384" s="105" t="s">
        <v>218</v>
      </c>
      <c r="E384" s="106">
        <v>27.810552000000001</v>
      </c>
      <c r="F384" s="107">
        <v>0</v>
      </c>
      <c r="G384" s="108" t="str">
        <f t="shared" si="8"/>
        <v>0,000</v>
      </c>
      <c r="I384" s="109"/>
      <c r="J384" s="5"/>
      <c r="K384" s="109">
        <f t="shared" si="9"/>
        <v>0</v>
      </c>
    </row>
    <row r="385" spans="1:11">
      <c r="A385" s="118">
        <v>3</v>
      </c>
      <c r="B385" s="119" t="s">
        <v>268</v>
      </c>
      <c r="C385" s="4" t="s">
        <v>559</v>
      </c>
      <c r="D385" s="105" t="s">
        <v>218</v>
      </c>
      <c r="E385" s="106">
        <v>528.40049299999998</v>
      </c>
      <c r="F385" s="107">
        <v>0</v>
      </c>
      <c r="G385" s="108" t="str">
        <f t="shared" si="8"/>
        <v>0,000</v>
      </c>
      <c r="I385" s="109"/>
      <c r="J385" s="5"/>
      <c r="K385" s="109">
        <f t="shared" si="9"/>
        <v>0</v>
      </c>
    </row>
    <row r="386" spans="1:11">
      <c r="A386" s="118">
        <v>4</v>
      </c>
      <c r="B386" s="119" t="s">
        <v>270</v>
      </c>
      <c r="C386" s="4" t="s">
        <v>271</v>
      </c>
      <c r="D386" s="105" t="s">
        <v>218</v>
      </c>
      <c r="E386" s="106">
        <v>27.810552000000001</v>
      </c>
      <c r="F386" s="107">
        <v>0</v>
      </c>
      <c r="G386" s="108" t="str">
        <f t="shared" si="8"/>
        <v>0,000</v>
      </c>
      <c r="I386" s="109"/>
      <c r="J386" s="5"/>
      <c r="K386" s="109">
        <f t="shared" si="9"/>
        <v>0</v>
      </c>
    </row>
    <row r="387" spans="1:11">
      <c r="A387" s="118">
        <v>5</v>
      </c>
      <c r="B387" s="119" t="s">
        <v>272</v>
      </c>
      <c r="C387" s="4" t="s">
        <v>560</v>
      </c>
      <c r="D387" s="105" t="s">
        <v>218</v>
      </c>
      <c r="E387" s="106">
        <v>27.810552000000001</v>
      </c>
      <c r="F387" s="107">
        <v>0</v>
      </c>
      <c r="G387" s="108" t="str">
        <f t="shared" si="8"/>
        <v>0,000</v>
      </c>
      <c r="I387" s="109"/>
      <c r="J387" s="5"/>
      <c r="K387" s="109">
        <f t="shared" si="9"/>
        <v>0</v>
      </c>
    </row>
    <row r="388" spans="1:11">
      <c r="A388" s="118">
        <v>6</v>
      </c>
      <c r="B388" s="119" t="s">
        <v>561</v>
      </c>
      <c r="C388" s="4" t="s">
        <v>562</v>
      </c>
      <c r="D388" s="105" t="s">
        <v>131</v>
      </c>
      <c r="E388" s="106">
        <v>5.1760000000000002</v>
      </c>
      <c r="F388" s="107">
        <v>6.7000000000000004E-2</v>
      </c>
      <c r="G388" s="108" t="str">
        <f t="shared" si="8"/>
        <v>0,347</v>
      </c>
      <c r="I388" s="109"/>
      <c r="J388" s="5"/>
      <c r="K388" s="109">
        <f t="shared" si="9"/>
        <v>0</v>
      </c>
    </row>
    <row r="389" spans="1:11">
      <c r="C389" s="120" t="s">
        <v>563</v>
      </c>
      <c r="E389" s="106">
        <v>5.1760000000000002</v>
      </c>
      <c r="G389" s="108"/>
      <c r="I389" s="109"/>
      <c r="K389" s="109"/>
    </row>
    <row r="390" spans="1:11">
      <c r="A390" s="118">
        <v>7</v>
      </c>
      <c r="B390" s="119" t="s">
        <v>564</v>
      </c>
      <c r="C390" s="4" t="s">
        <v>565</v>
      </c>
      <c r="D390" s="105" t="s">
        <v>131</v>
      </c>
      <c r="E390" s="106">
        <v>3.36</v>
      </c>
      <c r="F390" s="107">
        <v>7.4999999999999997E-2</v>
      </c>
      <c r="G390" s="108" t="str">
        <f>FIXED(E390*F390,3,TRUE)</f>
        <v>0,252</v>
      </c>
      <c r="I390" s="109"/>
      <c r="J390" s="5"/>
      <c r="K390" s="109">
        <f>E390*J390</f>
        <v>0</v>
      </c>
    </row>
    <row r="391" spans="1:11">
      <c r="C391" s="120" t="s">
        <v>566</v>
      </c>
      <c r="E391" s="106">
        <v>3.36</v>
      </c>
      <c r="G391" s="108"/>
      <c r="I391" s="109"/>
      <c r="K391" s="109"/>
    </row>
    <row r="392" spans="1:11">
      <c r="A392" s="118">
        <v>8</v>
      </c>
      <c r="B392" s="119" t="s">
        <v>567</v>
      </c>
      <c r="C392" s="4" t="s">
        <v>568</v>
      </c>
      <c r="D392" s="105" t="s">
        <v>131</v>
      </c>
      <c r="E392" s="106">
        <v>5.6239999999999997</v>
      </c>
      <c r="F392" s="107">
        <v>6.2E-2</v>
      </c>
      <c r="G392" s="108" t="str">
        <f>FIXED(E392*F392,3,TRUE)</f>
        <v>0,349</v>
      </c>
      <c r="I392" s="109"/>
      <c r="J392" s="5"/>
      <c r="K392" s="109">
        <f>E392*J392</f>
        <v>0</v>
      </c>
    </row>
    <row r="393" spans="1:11">
      <c r="C393" s="120" t="s">
        <v>569</v>
      </c>
      <c r="E393" s="106">
        <v>5.6239999999999997</v>
      </c>
      <c r="G393" s="108"/>
      <c r="I393" s="109"/>
      <c r="K393" s="109"/>
    </row>
    <row r="394" spans="1:11">
      <c r="A394" s="118">
        <v>9</v>
      </c>
      <c r="B394" s="119" t="s">
        <v>570</v>
      </c>
      <c r="C394" s="4" t="s">
        <v>571</v>
      </c>
      <c r="D394" s="105" t="s">
        <v>131</v>
      </c>
      <c r="E394" s="106">
        <v>39.694000000000003</v>
      </c>
      <c r="F394" s="107">
        <v>4.5999999999999999E-2</v>
      </c>
      <c r="G394" s="108" t="str">
        <f>FIXED(E394*F394,3,TRUE)</f>
        <v>1,826</v>
      </c>
      <c r="I394" s="109"/>
      <c r="J394" s="5"/>
      <c r="K394" s="109">
        <f>E394*J394</f>
        <v>0</v>
      </c>
    </row>
    <row r="395" spans="1:11">
      <c r="C395" s="120" t="s">
        <v>572</v>
      </c>
      <c r="E395" s="106">
        <v>19.552</v>
      </c>
      <c r="G395" s="108"/>
      <c r="I395" s="109"/>
      <c r="K395" s="109"/>
    </row>
    <row r="396" spans="1:11">
      <c r="C396" s="120" t="s">
        <v>573</v>
      </c>
      <c r="E396" s="106">
        <v>4.218</v>
      </c>
      <c r="G396" s="108"/>
      <c r="I396" s="109"/>
      <c r="K396" s="109"/>
    </row>
    <row r="397" spans="1:11">
      <c r="C397" s="120" t="s">
        <v>574</v>
      </c>
      <c r="E397" s="106">
        <v>3.6720000000000002</v>
      </c>
      <c r="G397" s="108"/>
      <c r="I397" s="109"/>
      <c r="K397" s="109"/>
    </row>
    <row r="398" spans="1:11">
      <c r="C398" s="120" t="s">
        <v>575</v>
      </c>
      <c r="E398" s="106">
        <v>9.6839999999999993</v>
      </c>
      <c r="G398" s="108"/>
      <c r="I398" s="109"/>
      <c r="K398" s="109"/>
    </row>
    <row r="399" spans="1:11">
      <c r="B399" s="38" t="s">
        <v>618</v>
      </c>
      <c r="C399" s="120" t="s">
        <v>576</v>
      </c>
      <c r="E399" s="106">
        <v>2.5680000000000001</v>
      </c>
      <c r="G399" s="108"/>
      <c r="I399" s="109"/>
      <c r="K399" s="109"/>
    </row>
    <row r="400" spans="1:11">
      <c r="A400" s="118">
        <v>10</v>
      </c>
      <c r="B400" s="119" t="s">
        <v>577</v>
      </c>
      <c r="C400" s="4" t="s">
        <v>578</v>
      </c>
      <c r="D400" s="105" t="s">
        <v>92</v>
      </c>
      <c r="E400" s="106">
        <v>5.61</v>
      </c>
      <c r="F400" s="107">
        <v>2.2000000000000002</v>
      </c>
      <c r="G400" s="108" t="str">
        <f>FIXED(E400*F400,3,TRUE)</f>
        <v>12,342</v>
      </c>
      <c r="I400" s="109"/>
      <c r="J400" s="5"/>
      <c r="K400" s="109">
        <f>E400*J400</f>
        <v>0</v>
      </c>
    </row>
    <row r="401" spans="1:11">
      <c r="C401" s="120" t="s">
        <v>579</v>
      </c>
      <c r="E401" s="106">
        <v>5.61</v>
      </c>
      <c r="G401" s="108"/>
      <c r="I401" s="109"/>
      <c r="K401" s="109"/>
    </row>
    <row r="402" spans="1:11">
      <c r="A402" s="118">
        <v>11</v>
      </c>
      <c r="B402" s="119" t="s">
        <v>580</v>
      </c>
      <c r="C402" s="4" t="s">
        <v>581</v>
      </c>
      <c r="D402" s="105" t="s">
        <v>131</v>
      </c>
      <c r="E402" s="106">
        <v>82.9</v>
      </c>
      <c r="F402" s="107">
        <v>5.7000000000000002E-2</v>
      </c>
      <c r="G402" s="108" t="str">
        <f>FIXED(E402*F402,3,TRUE)</f>
        <v>4,725</v>
      </c>
      <c r="I402" s="109"/>
      <c r="J402" s="5"/>
      <c r="K402" s="109">
        <f>E402*J402</f>
        <v>0</v>
      </c>
    </row>
    <row r="403" spans="1:11">
      <c r="C403" s="120" t="s">
        <v>245</v>
      </c>
      <c r="E403" s="106">
        <v>37.4</v>
      </c>
      <c r="G403" s="108"/>
      <c r="I403" s="109"/>
      <c r="K403" s="109"/>
    </row>
    <row r="404" spans="1:11">
      <c r="C404" s="120" t="s">
        <v>223</v>
      </c>
      <c r="E404" s="106">
        <v>10.9</v>
      </c>
      <c r="G404" s="108"/>
      <c r="I404" s="109"/>
      <c r="K404" s="109"/>
    </row>
    <row r="405" spans="1:11">
      <c r="C405" s="120" t="s">
        <v>224</v>
      </c>
      <c r="E405" s="106">
        <v>8.3000000000000007</v>
      </c>
      <c r="G405" s="108"/>
      <c r="I405" s="109"/>
      <c r="K405" s="109"/>
    </row>
    <row r="406" spans="1:11">
      <c r="C406" s="120" t="s">
        <v>225</v>
      </c>
      <c r="E406" s="106">
        <v>17.7</v>
      </c>
      <c r="G406" s="108"/>
      <c r="I406" s="109"/>
      <c r="K406" s="109"/>
    </row>
    <row r="407" spans="1:11">
      <c r="C407" s="120" t="s">
        <v>246</v>
      </c>
      <c r="E407" s="106">
        <v>8.6</v>
      </c>
      <c r="G407" s="108"/>
      <c r="I407" s="109"/>
      <c r="K407" s="109"/>
    </row>
    <row r="408" spans="1:11">
      <c r="A408" s="118">
        <v>12</v>
      </c>
      <c r="B408" s="119" t="s">
        <v>582</v>
      </c>
      <c r="C408" s="4" t="s">
        <v>583</v>
      </c>
      <c r="D408" s="105" t="s">
        <v>326</v>
      </c>
      <c r="E408" s="106">
        <v>3</v>
      </c>
      <c r="F408" s="107">
        <v>0.436</v>
      </c>
      <c r="G408" s="108" t="str">
        <f>FIXED(E408*F408,3,TRUE)</f>
        <v>1,308</v>
      </c>
      <c r="I408" s="109"/>
      <c r="J408" s="5"/>
      <c r="K408" s="109">
        <f>E408*J408</f>
        <v>0</v>
      </c>
    </row>
    <row r="409" spans="1:11">
      <c r="C409" s="120" t="s">
        <v>584</v>
      </c>
      <c r="E409" s="106">
        <v>3</v>
      </c>
      <c r="G409" s="108"/>
      <c r="I409" s="109"/>
      <c r="K409" s="109"/>
    </row>
    <row r="410" spans="1:11">
      <c r="A410" s="118">
        <v>13</v>
      </c>
      <c r="B410" s="119" t="s">
        <v>585</v>
      </c>
      <c r="C410" s="4" t="s">
        <v>586</v>
      </c>
      <c r="D410" s="105" t="s">
        <v>131</v>
      </c>
      <c r="E410" s="106">
        <v>12.6</v>
      </c>
      <c r="F410" s="107">
        <v>7.5999999999999998E-2</v>
      </c>
      <c r="G410" s="108" t="str">
        <f>FIXED(E410*F410,3,TRUE)</f>
        <v>0,958</v>
      </c>
      <c r="I410" s="109"/>
      <c r="J410" s="5"/>
      <c r="K410" s="109">
        <f>E410*J410</f>
        <v>0</v>
      </c>
    </row>
    <row r="411" spans="1:11">
      <c r="C411" s="120" t="s">
        <v>587</v>
      </c>
      <c r="E411" s="106">
        <v>12.6</v>
      </c>
      <c r="G411" s="108"/>
      <c r="I411" s="109"/>
      <c r="K411" s="109"/>
    </row>
    <row r="412" spans="1:11">
      <c r="A412" s="118">
        <v>14</v>
      </c>
      <c r="B412" s="119" t="s">
        <v>588</v>
      </c>
      <c r="C412" s="4" t="s">
        <v>589</v>
      </c>
      <c r="D412" s="105" t="s">
        <v>131</v>
      </c>
      <c r="E412" s="106">
        <v>16.032</v>
      </c>
      <c r="F412" s="107">
        <v>5.8999999999999997E-2</v>
      </c>
      <c r="G412" s="108" t="str">
        <f>FIXED(E412*F412,3,TRUE)</f>
        <v>0,946</v>
      </c>
      <c r="I412" s="109"/>
      <c r="J412" s="5"/>
      <c r="K412" s="109">
        <f>E412*J412</f>
        <v>0</v>
      </c>
    </row>
    <row r="413" spans="1:11">
      <c r="C413" s="120" t="s">
        <v>590</v>
      </c>
      <c r="E413" s="106">
        <v>0</v>
      </c>
      <c r="G413" s="108"/>
      <c r="I413" s="109"/>
      <c r="K413" s="109"/>
    </row>
    <row r="414" spans="1:11">
      <c r="C414" s="120" t="s">
        <v>591</v>
      </c>
      <c r="E414" s="106">
        <v>0</v>
      </c>
      <c r="G414" s="108"/>
      <c r="I414" s="109"/>
      <c r="K414" s="109"/>
    </row>
    <row r="415" spans="1:11">
      <c r="C415" s="120" t="s">
        <v>592</v>
      </c>
      <c r="E415" s="106">
        <v>0.8</v>
      </c>
      <c r="G415" s="108"/>
      <c r="I415" s="109"/>
      <c r="K415" s="109"/>
    </row>
    <row r="416" spans="1:11">
      <c r="C416" s="120" t="s">
        <v>593</v>
      </c>
      <c r="E416" s="106">
        <v>0.96</v>
      </c>
      <c r="G416" s="108"/>
      <c r="I416" s="109"/>
      <c r="K416" s="109"/>
    </row>
    <row r="417" spans="1:11">
      <c r="C417" s="120" t="s">
        <v>594</v>
      </c>
      <c r="E417" s="106">
        <v>1.2</v>
      </c>
      <c r="G417" s="108"/>
      <c r="I417" s="109"/>
      <c r="K417" s="109"/>
    </row>
    <row r="418" spans="1:11">
      <c r="C418" s="120" t="s">
        <v>595</v>
      </c>
      <c r="E418" s="106">
        <v>4.24</v>
      </c>
      <c r="G418" s="108"/>
      <c r="I418" s="109"/>
      <c r="K418" s="109"/>
    </row>
    <row r="419" spans="1:11">
      <c r="C419" s="120" t="s">
        <v>596</v>
      </c>
      <c r="E419" s="106">
        <v>1.1479999999999999</v>
      </c>
      <c r="G419" s="108"/>
      <c r="I419" s="109"/>
      <c r="K419" s="109"/>
    </row>
    <row r="420" spans="1:11">
      <c r="C420" s="120" t="s">
        <v>597</v>
      </c>
      <c r="E420" s="106">
        <v>3.1560000000000001</v>
      </c>
      <c r="G420" s="108"/>
      <c r="I420" s="109"/>
      <c r="K420" s="109"/>
    </row>
    <row r="421" spans="1:11">
      <c r="C421" s="120" t="s">
        <v>598</v>
      </c>
      <c r="E421" s="106">
        <v>4.5279999999999996</v>
      </c>
      <c r="G421" s="108"/>
      <c r="I421" s="109"/>
      <c r="K421" s="109"/>
    </row>
    <row r="422" spans="1:11">
      <c r="A422" s="118">
        <v>15</v>
      </c>
      <c r="B422" s="119" t="s">
        <v>599</v>
      </c>
      <c r="C422" s="4" t="s">
        <v>600</v>
      </c>
      <c r="D422" s="105" t="s">
        <v>131</v>
      </c>
      <c r="E422" s="106">
        <v>94.32</v>
      </c>
      <c r="F422" s="107">
        <v>2.5000000000000001E-2</v>
      </c>
      <c r="G422" s="108" t="str">
        <f>FIXED(E422*F422,3,TRUE)</f>
        <v>2,358</v>
      </c>
      <c r="I422" s="109"/>
      <c r="J422" s="5"/>
      <c r="K422" s="109">
        <f>E422*J422</f>
        <v>0</v>
      </c>
    </row>
    <row r="423" spans="1:11">
      <c r="C423" s="120" t="s">
        <v>601</v>
      </c>
      <c r="E423" s="106">
        <v>94.32</v>
      </c>
      <c r="G423" s="108"/>
      <c r="I423" s="109"/>
      <c r="K423" s="109"/>
    </row>
    <row r="424" spans="1:11">
      <c r="A424" s="118">
        <v>16</v>
      </c>
      <c r="B424" s="119" t="s">
        <v>602</v>
      </c>
      <c r="C424" s="4" t="s">
        <v>603</v>
      </c>
      <c r="D424" s="105" t="s">
        <v>131</v>
      </c>
      <c r="E424" s="106">
        <v>200.03</v>
      </c>
      <c r="F424" s="107">
        <v>1.2E-2</v>
      </c>
      <c r="G424" s="108" t="str">
        <f>FIXED(E424*F424,3,TRUE)</f>
        <v>2,400</v>
      </c>
      <c r="I424" s="109"/>
      <c r="J424" s="5"/>
      <c r="K424" s="109">
        <f>E424*J424</f>
        <v>0</v>
      </c>
    </row>
    <row r="425" spans="1:11">
      <c r="C425" s="120" t="s">
        <v>604</v>
      </c>
      <c r="E425" s="106">
        <v>200.03</v>
      </c>
      <c r="G425" s="108"/>
      <c r="I425" s="109"/>
      <c r="K425" s="109"/>
    </row>
    <row r="426" spans="1:11">
      <c r="C426" s="120"/>
      <c r="E426" s="106"/>
      <c r="G426" s="108"/>
      <c r="I426" s="109"/>
      <c r="K426" s="109"/>
    </row>
    <row r="427" spans="1:11" ht="15">
      <c r="B427" s="3" t="s">
        <v>614</v>
      </c>
      <c r="C427" s="102" t="s">
        <v>615</v>
      </c>
    </row>
    <row r="429" spans="1:11">
      <c r="A429" s="103">
        <v>1</v>
      </c>
      <c r="B429" s="104" t="s">
        <v>617</v>
      </c>
      <c r="C429" s="4" t="s">
        <v>616</v>
      </c>
      <c r="D429" s="105" t="s">
        <v>550</v>
      </c>
      <c r="E429" s="106">
        <v>1</v>
      </c>
      <c r="F429" s="107">
        <v>0</v>
      </c>
      <c r="G429" s="108">
        <f>E429*F429</f>
        <v>0</v>
      </c>
      <c r="I429" s="109">
        <f>E429*H429</f>
        <v>0</v>
      </c>
      <c r="J429" s="5"/>
      <c r="K429" s="109">
        <f>E429*J429</f>
        <v>0</v>
      </c>
    </row>
    <row r="430" spans="1:11">
      <c r="C430" s="110" t="str">
        <f>CONCATENATE(B427," celkem")</f>
        <v>98 celkem</v>
      </c>
      <c r="G430" s="111">
        <f>SUBTOTAL(9,G429:G429)</f>
        <v>0</v>
      </c>
      <c r="I430" s="112">
        <f>SUBTOTAL(9,I429:I429)</f>
        <v>0</v>
      </c>
      <c r="K430" s="112">
        <f>SUBTOTAL(9,K429:K429)</f>
        <v>0</v>
      </c>
    </row>
    <row r="431" spans="1:11">
      <c r="C431" s="110"/>
      <c r="G431" s="111"/>
      <c r="I431" s="112"/>
      <c r="K431" s="112"/>
    </row>
    <row r="432" spans="1:11" ht="15">
      <c r="B432" s="102" t="s">
        <v>605</v>
      </c>
      <c r="C432" s="102" t="s">
        <v>606</v>
      </c>
    </row>
    <row r="434" spans="1:11">
      <c r="A434" s="118">
        <v>1</v>
      </c>
      <c r="B434" s="119" t="s">
        <v>607</v>
      </c>
      <c r="C434" s="4" t="s">
        <v>608</v>
      </c>
      <c r="D434" s="105" t="s">
        <v>218</v>
      </c>
      <c r="E434" s="106">
        <v>44.728349000000001</v>
      </c>
      <c r="F434" s="107">
        <v>0</v>
      </c>
      <c r="G434" s="108">
        <f>E434*F434</f>
        <v>0</v>
      </c>
      <c r="I434" s="109"/>
      <c r="J434" s="5"/>
      <c r="K434" s="109">
        <f>E434*J434</f>
        <v>0</v>
      </c>
    </row>
  </sheetData>
  <sheetProtection password="E0CD" sheet="1" objects="1" scenarios="1"/>
  <mergeCells count="2">
    <mergeCell ref="H2:K2"/>
    <mergeCell ref="H3:K3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8" fitToHeight="0" orientation="landscape" horizontalDpi="300" verticalDpi="300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Krycí list</vt:lpstr>
      <vt:lpstr>Rekapitulace rozpočtu</vt:lpstr>
      <vt:lpstr>Rozpočet</vt:lpstr>
      <vt:lpstr>Výkaz</vt:lpstr>
      <vt:lpstr>'Rekapitulace rozpočtu'!Názvy_tisku</vt:lpstr>
      <vt:lpstr>Rozpočet!Názvy_tisku</vt:lpstr>
      <vt:lpstr>Výkaz!Názvy_tisku</vt:lpstr>
      <vt:lpstr>'Krycí list'!Oblast_tisku</vt:lpstr>
    </vt:vector>
  </TitlesOfParts>
  <Company>SoftProjekt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Švancara</dc:creator>
  <cp:lastModifiedBy>ludmila.miskanova</cp:lastModifiedBy>
  <cp:lastPrinted>2003-02-27T17:49:46Z</cp:lastPrinted>
  <dcterms:created xsi:type="dcterms:W3CDTF">2000-09-05T09:25:34Z</dcterms:created>
  <dcterms:modified xsi:type="dcterms:W3CDTF">2018-08-21T12:26:14Z</dcterms:modified>
</cp:coreProperties>
</file>