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886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list'!$G$2</definedName>
    <definedName name="MJ">'Krycí list'!$G$5</definedName>
    <definedName name="Mont">'Rekapitulace'!$H$15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'Položky'!$A$1:$K$114</definedName>
    <definedName name="_xlnm.Print_Area" localSheetId="1">'Rekapitulace'!$A$1:$I$29</definedName>
    <definedName name="PocetMJ">'Krycí list'!$G$6</definedName>
    <definedName name="Poznamka">'Krycí list'!$B$37</definedName>
    <definedName name="Projektant">'Krycí list'!$C$8</definedName>
    <definedName name="PSV">'Rekapitulace'!$F$15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<sst xmlns="http://schemas.openxmlformats.org/spreadsheetml/2006/main" count="339" uniqueCount="226">
  <si>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</si>
  <si>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</si>
  <si>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</si>
  <si>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</si>
  <si>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</si>
  <si>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</si>
  <si>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</si>
  <si>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</si>
  <si>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</si>
  <si>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</si>
  <si>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</si>
  <si>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</si>
  <si>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</si>
  <si>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</si>
  <si>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</si>
  <si>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</si>
  <si>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</si>
  <si>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</si>
  <si>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</si>
  <si>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</si>
  <si>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</si>
  <si>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</si>
  <si>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</si>
  <si>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</si>
  <si>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</si>
  <si>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</si>
  <si>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</si>
  <si>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</si>
  <si>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</si>
  <si>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</si>
  <si>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</si>
  <si>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</si>
  <si>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</si>
  <si>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</si>
  <si>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</si>
  <si>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</si>
  <si>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</si>
  <si>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</si>
  <si>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</si>
  <si>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</si>
  <si>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</si>
  <si>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</si>
  <si>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</si>
  <si>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</si>
  <si>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</si>
  <si>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</si>
  <si>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</si>
  <si>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</si>
  <si>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</si>
  <si>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</si>
  <si>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</si>
  <si>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</si>
  <si>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</si>
  <si>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</si>
  <si>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</si>
  <si>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</si>
  <si>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</si>
  <si>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</si>
  <si>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</si>
  <si>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</si>
  <si>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</si>
  <si>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</si>
  <si>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</si>
  <si>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</si>
  <si>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</si>
  <si>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</si>
  <si>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</si>
  <si>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</si>
  <si>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</si>
  <si>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</si>
  <si>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</si>
  <si>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</si>
  <si>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</si>
  <si>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</si>
  <si>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dem.hmot / MJ</t>
  </si>
  <si>
    <t>dem. hmot. celk.(t)</t>
  </si>
  <si>
    <t>Díl:</t>
  </si>
  <si>
    <t>1</t>
  </si>
  <si>
    <t>Celkem za</t>
  </si>
  <si>
    <t>SLEPÝ ROZPOČET</t>
  </si>
  <si>
    <t>Slepý rozpočet</t>
  </si>
  <si>
    <t>S2016/11</t>
  </si>
  <si>
    <t>St.úpr.stavby admin.budovy Č.BU-Rudolfovská 493/80</t>
  </si>
  <si>
    <t>02</t>
  </si>
  <si>
    <t>Zdravotní instalace</t>
  </si>
  <si>
    <t>3</t>
  </si>
  <si>
    <t>Svislé a kompletní konstrukce</t>
  </si>
  <si>
    <t>340237211</t>
  </si>
  <si>
    <t>Zazdívka otvorů pl.0,25m2,cihlami tl.zdi do 10 cm s použitím suché maltové směsi</t>
  </si>
  <si>
    <t>kus</t>
  </si>
  <si>
    <t>96</t>
  </si>
  <si>
    <t>Bourání konstrukcí</t>
  </si>
  <si>
    <t>721140802</t>
  </si>
  <si>
    <t>Demontáž potrubí litinového do DN 100</t>
  </si>
  <si>
    <t>m</t>
  </si>
  <si>
    <t>2</t>
  </si>
  <si>
    <t>721171808</t>
  </si>
  <si>
    <t>Demontáž potrubí z PVC do DN 114</t>
  </si>
  <si>
    <t>721220801</t>
  </si>
  <si>
    <t>Demontáž zápachové uzávěrky  do  DN 70</t>
  </si>
  <si>
    <t>721220802</t>
  </si>
  <si>
    <t>Demontáž zápachové uzávěrky DN 100 stáv.vpusti</t>
  </si>
  <si>
    <t>722130831</t>
  </si>
  <si>
    <t>Demontáž nástěnky</t>
  </si>
  <si>
    <t>8</t>
  </si>
  <si>
    <t>722220861</t>
  </si>
  <si>
    <t>Demontáž armatur s dvěma závity G 3/4</t>
  </si>
  <si>
    <t>4</t>
  </si>
  <si>
    <t>725330820</t>
  </si>
  <si>
    <t>Demontáž výlevky diturvitové včetně nádrže</t>
  </si>
  <si>
    <t>soubor</t>
  </si>
  <si>
    <t>725820801</t>
  </si>
  <si>
    <t>Demontáž baterie nástěnné do G 3/4</t>
  </si>
  <si>
    <t>5</t>
  </si>
  <si>
    <t>725290010</t>
  </si>
  <si>
    <t>Demontáž klozetu včetně splachovací nádrže</t>
  </si>
  <si>
    <t>725290020</t>
  </si>
  <si>
    <t>Demontáž umyvadla včetně baterie a konzol</t>
  </si>
  <si>
    <t>979999996</t>
  </si>
  <si>
    <t xml:space="preserve">Poplatek za skládku suti a vybouraných hmot </t>
  </si>
  <si>
    <t>t</t>
  </si>
  <si>
    <t>97</t>
  </si>
  <si>
    <t>Prorážení otvorů</t>
  </si>
  <si>
    <t>976072321</t>
  </si>
  <si>
    <t>Vybourání kov. dvířek nad 0,3 m2 ze zdi cih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</si>
  <si>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</si>
  <si>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</si>
  <si>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</si>
  <si>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</si>
  <si>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979082111</t>
  </si>
  <si>
    <t xml:space="preserve">Vnitrostaveništní doprava suti do 10 m </t>
  </si>
  <si>
    <t>979981106</t>
  </si>
  <si>
    <t xml:space="preserve">Kontejner, suť bez příměsí, odvoz a likvidace,12 t </t>
  </si>
  <si>
    <t>99</t>
  </si>
  <si>
    <t>Staveništní přesun hmot</t>
  </si>
  <si>
    <t>999281111</t>
  </si>
  <si>
    <t xml:space="preserve">Přesun hmot pro opravy a údržbu do výšky 25 m </t>
  </si>
  <si>
    <t>721</t>
  </si>
  <si>
    <t>Vnitřní kanalizace</t>
  </si>
  <si>
    <t>721154208</t>
  </si>
  <si>
    <t>Potrubí Geberit svodné (ležaté) v zemi D 110 x 4,3 včetně zemních prací</t>
  </si>
  <si>
    <t>721170965</t>
  </si>
  <si>
    <t>Oprava-propojení dosavadního potrubí PVC do DN 110</t>
  </si>
  <si>
    <t>721171107</t>
  </si>
  <si>
    <t>Potrubí z plastu odpadní hrdlové D 75 x 1,8 materiál HT</t>
  </si>
  <si>
    <t>721171109</t>
  </si>
  <si>
    <t>Potrubí z plastu odpadní hrdlové d 110 mm materiál HT</t>
  </si>
  <si>
    <t>721173204</t>
  </si>
  <si>
    <t>Potrubí z PVC připojovací D 40 x 1,8 materiál HT</t>
  </si>
  <si>
    <t>721173205</t>
  </si>
  <si>
    <t>Potrubí z PVC připojovací D 50 x 1,8 materiál HT</t>
  </si>
  <si>
    <t>721194104</t>
  </si>
  <si>
    <t>Vyvedení odpadních výpustek D 40 x 1,8</t>
  </si>
  <si>
    <t>721194105</t>
  </si>
  <si>
    <t>Vyvedení odpadních výpustek D 50 x 1,8</t>
  </si>
  <si>
    <t>721194109</t>
  </si>
  <si>
    <t>Vyvedení odpadních výpustek D 110 x 2,3</t>
  </si>
  <si>
    <t>721290112</t>
  </si>
  <si>
    <t>Zkouška těsnosti kanalizace vodou DN 200</t>
  </si>
  <si>
    <t>20</t>
  </si>
  <si>
    <t>721290123</t>
  </si>
  <si>
    <t>Zkouška těsnosti kanalizace kouřem do DN 300</t>
  </si>
  <si>
    <t>721200020</t>
  </si>
  <si>
    <t>Demontáž svislého potrubi novodurového do DN 110, s vysekáním ze zdi</t>
  </si>
  <si>
    <t>998721202</t>
  </si>
  <si>
    <t xml:space="preserve">Přesun hmot pro vnitřní kanalizaci, výšky do 12 m </t>
  </si>
  <si>
    <t>722</t>
  </si>
  <si>
    <t>Vnitřní vodovod</t>
  </si>
  <si>
    <t>722130995</t>
  </si>
  <si>
    <t>Vsaz odboč záv potr do DN 50</t>
  </si>
  <si>
    <t>722131916</t>
  </si>
  <si>
    <t>Oprava-potrubí závitové,vsazení odbočky DN 50</t>
  </si>
  <si>
    <t>722174311</t>
  </si>
  <si>
    <t>Potrubí z PP - DN 20</t>
  </si>
  <si>
    <t>15</t>
  </si>
  <si>
    <t>722174312</t>
  </si>
  <si>
    <t>Potrubí z PP -  DN 25</t>
  </si>
  <si>
    <t>25</t>
  </si>
  <si>
    <t>722182004</t>
  </si>
  <si>
    <t>Ochrana potrubí ve zdech a podlahách</t>
  </si>
  <si>
    <t>722182011</t>
  </si>
  <si>
    <t>Montáž izolačních skruží na potrubí včetně dodávky lepící páska, sponky ve specifikaci</t>
  </si>
  <si>
    <t>722190222</t>
  </si>
  <si>
    <t>Přípojky vodovodní pro pevné připojení DN 20</t>
  </si>
  <si>
    <t>722190401</t>
  </si>
  <si>
    <t>Vyvedení a upevnění výpustek DN 15</t>
  </si>
  <si>
    <t>722232062</t>
  </si>
  <si>
    <t>Kulový kohout  podomítkový 3/4"</t>
  </si>
  <si>
    <t>722290226</t>
  </si>
  <si>
    <t>Zkouška tlaku potrubí závitového DN 50</t>
  </si>
  <si>
    <t>50</t>
  </si>
  <si>
    <t>722290234</t>
  </si>
  <si>
    <t>Proplach a dezinfekce vodovod.potrubí DN 80</t>
  </si>
  <si>
    <t>722200010</t>
  </si>
  <si>
    <t>Demontáž potrubí ocelového do DN 50 s vysekáním ze zdi</t>
  </si>
  <si>
    <t>30</t>
  </si>
  <si>
    <t>998722202</t>
  </si>
  <si>
    <t xml:space="preserve">Přesun hmot pro vnitřní vodovod, výšky do 12 m </t>
  </si>
  <si>
    <t>725</t>
  </si>
  <si>
    <t>Zařizovací předměty</t>
  </si>
  <si>
    <t>725100001</t>
  </si>
  <si>
    <t>Umývátko, baterie, zápachová uzávěrka</t>
  </si>
  <si>
    <t>kpl</t>
  </si>
  <si>
    <t>725100005</t>
  </si>
  <si>
    <t>Sprchová kabina, baterie, zápachová uzávěrka</t>
  </si>
  <si>
    <t>725100006</t>
  </si>
  <si>
    <t>Klozet kombi</t>
  </si>
  <si>
    <t>725100010</t>
  </si>
  <si>
    <t>Průtokový ohřívač elektrický s montáží 11,1kW</t>
  </si>
  <si>
    <t>799</t>
  </si>
  <si>
    <t>Ostatní</t>
  </si>
  <si>
    <t>nabídková cena</t>
  </si>
  <si>
    <t>uzavíratelná mřížka žaluzie včetně úpravy potrubí VZT</t>
  </si>
  <si>
    <t>nabíd.cena</t>
  </si>
  <si>
    <t>Práce pomocné a neměřilné stavební výpomoci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</si>
  <si>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</si>
  <si>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</si>
  <si>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</si>
  <si>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</si>
  <si>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</si>
  <si>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</si>
  <si>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</si>
  <si>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</si>
  <si>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</si>
  <si>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Ministerstvo zemědělství</t>
  </si>
  <si>
    <t>Proges s.r.o.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</si>
</sst>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.00000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0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0" fontId="22" fillId="18" borderId="13" xfId="0" applyFont="1" applyFill="1" applyBorder="1" applyAlignment="1">
      <alignment horizontal="left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1" fillId="18" borderId="30" xfId="0" applyFont="1" applyFill="1" applyBorder="1" applyAlignment="1">
      <alignment horizontal="left"/>
    </xf>
    <xf numFmtId="0" fontId="0" fillId="18" borderId="31" xfId="0" applyFill="1" applyBorder="1" applyAlignment="1">
      <alignment horizontal="left"/>
    </xf>
    <xf numFmtId="0" fontId="0" fillId="18" borderId="32" xfId="0" applyFill="1" applyBorder="1" applyAlignment="1">
      <alignment horizontal="centerContinuous"/>
    </xf>
    <xf numFmtId="0" fontId="1" fillId="18" borderId="31" xfId="0" applyFont="1" applyFill="1" applyBorder="1" applyAlignment="1">
      <alignment horizontal="centerContinuous"/>
    </xf>
    <xf numFmtId="0" fontId="0" fillId="18" borderId="31" xfId="0" applyFill="1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shrinkToFit="1"/>
    </xf>
    <xf numFmtId="0" fontId="0" fillId="0" borderId="36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37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3" fontId="0" fillId="0" borderId="39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40" xfId="0" applyNumberFormat="1" applyBorder="1" applyAlignment="1">
      <alignment/>
    </xf>
    <xf numFmtId="0" fontId="0" fillId="0" borderId="38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1" fillId="18" borderId="4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66" fontId="0" fillId="0" borderId="49" xfId="0" applyNumberFormat="1" applyBorder="1" applyAlignment="1">
      <alignment horizontal="right"/>
    </xf>
    <xf numFmtId="0" fontId="0" fillId="0" borderId="49" xfId="0" applyBorder="1" applyAlignment="1">
      <alignment/>
    </xf>
    <xf numFmtId="167" fontId="0" fillId="0" borderId="24" xfId="0" applyNumberFormat="1" applyBorder="1" applyAlignment="1">
      <alignment horizontal="right" indent="2"/>
    </xf>
    <xf numFmtId="167" fontId="0" fillId="0" borderId="25" xfId="0" applyNumberFormat="1" applyBorder="1" applyAlignment="1">
      <alignment horizontal="right" indent="2"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0" fontId="23" fillId="18" borderId="38" xfId="0" applyFont="1" applyFill="1" applyBorder="1" applyAlignment="1">
      <alignment/>
    </xf>
    <xf numFmtId="167" fontId="23" fillId="18" borderId="50" xfId="0" applyNumberFormat="1" applyFont="1" applyFill="1" applyBorder="1" applyAlignment="1">
      <alignment horizontal="right" indent="2"/>
    </xf>
    <xf numFmtId="167" fontId="23" fillId="18" borderId="51" xfId="0" applyNumberFormat="1" applyFont="1" applyFill="1" applyBorder="1" applyAlignment="1">
      <alignment horizontal="right" indent="2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0" fillId="0" borderId="52" xfId="46" applyFont="1" applyBorder="1" applyAlignment="1">
      <alignment horizontal="center"/>
      <protection/>
    </xf>
    <xf numFmtId="0" fontId="0" fillId="0" borderId="53" xfId="46" applyFont="1" applyBorder="1" applyAlignment="1">
      <alignment horizontal="center"/>
      <protection/>
    </xf>
    <xf numFmtId="0" fontId="1" fillId="0" borderId="54" xfId="46" applyFont="1" applyBorder="1">
      <alignment/>
      <protection/>
    </xf>
    <xf numFmtId="0" fontId="0" fillId="0" borderId="54" xfId="46" applyBorder="1">
      <alignment/>
      <protection/>
    </xf>
    <xf numFmtId="0" fontId="0" fillId="0" borderId="54" xfId="46" applyBorder="1" applyAlignment="1">
      <alignment horizontal="right"/>
      <protection/>
    </xf>
    <xf numFmtId="0" fontId="0" fillId="0" borderId="55" xfId="46" applyFont="1" applyBorder="1">
      <alignment/>
      <protection/>
    </xf>
    <xf numFmtId="0" fontId="0" fillId="0" borderId="54" xfId="0" applyNumberFormat="1" applyBorder="1" applyAlignment="1">
      <alignment horizontal="left"/>
    </xf>
    <xf numFmtId="0" fontId="0" fillId="0" borderId="56" xfId="0" applyNumberFormat="1" applyBorder="1" applyAlignment="1">
      <alignment/>
    </xf>
    <xf numFmtId="0" fontId="0" fillId="0" borderId="57" xfId="46" applyFont="1" applyBorder="1" applyAlignment="1">
      <alignment horizontal="center"/>
      <protection/>
    </xf>
    <xf numFmtId="0" fontId="0" fillId="0" borderId="58" xfId="46" applyFont="1" applyBorder="1" applyAlignment="1">
      <alignment horizontal="center"/>
      <protection/>
    </xf>
    <xf numFmtId="0" fontId="1" fillId="0" borderId="59" xfId="46" applyFont="1" applyBorder="1">
      <alignment/>
      <protection/>
    </xf>
    <xf numFmtId="0" fontId="0" fillId="0" borderId="59" xfId="46" applyBorder="1">
      <alignment/>
      <protection/>
    </xf>
    <xf numFmtId="0" fontId="0" fillId="0" borderId="59" xfId="46" applyBorder="1" applyAlignment="1">
      <alignment horizontal="right"/>
      <protection/>
    </xf>
    <xf numFmtId="0" fontId="0" fillId="0" borderId="60" xfId="46" applyFont="1" applyBorder="1" applyAlignment="1">
      <alignment horizontal="left"/>
      <protection/>
    </xf>
    <xf numFmtId="0" fontId="0" fillId="0" borderId="59" xfId="46" applyFont="1" applyBorder="1" applyAlignment="1">
      <alignment horizontal="left"/>
      <protection/>
    </xf>
    <xf numFmtId="0" fontId="0" fillId="0" borderId="61" xfId="46" applyFont="1" applyBorder="1" applyAlignment="1">
      <alignment horizontal="left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1" fillId="18" borderId="30" xfId="0" applyNumberFormat="1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32" xfId="0" applyFont="1" applyFill="1" applyBorder="1" applyAlignment="1">
      <alignment horizontal="center"/>
    </xf>
    <xf numFmtId="0" fontId="1" fillId="18" borderId="62" xfId="0" applyFont="1" applyFill="1" applyBorder="1" applyAlignment="1">
      <alignment horizontal="center"/>
    </xf>
    <xf numFmtId="0" fontId="1" fillId="18" borderId="63" xfId="0" applyFont="1" applyFill="1" applyBorder="1" applyAlignment="1">
      <alignment horizontal="center"/>
    </xf>
    <xf numFmtId="0" fontId="1" fillId="18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0" fillId="0" borderId="44" xfId="0" applyNumberFormat="1" applyFont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3" fontId="1" fillId="18" borderId="32" xfId="0" applyNumberFormat="1" applyFont="1" applyFill="1" applyBorder="1" applyAlignment="1">
      <alignment/>
    </xf>
    <xf numFmtId="3" fontId="1" fillId="18" borderId="62" xfId="0" applyNumberFormat="1" applyFont="1" applyFill="1" applyBorder="1" applyAlignment="1">
      <alignment/>
    </xf>
    <xf numFmtId="3" fontId="1" fillId="18" borderId="63" xfId="0" applyNumberFormat="1" applyFont="1" applyFill="1" applyBorder="1" applyAlignment="1">
      <alignment/>
    </xf>
    <xf numFmtId="3" fontId="1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0" fillId="0" borderId="0" xfId="0" applyNumberFormat="1" applyFont="1" applyAlignment="1">
      <alignment horizontal="centerContinuous"/>
    </xf>
    <xf numFmtId="0" fontId="0" fillId="18" borderId="42" xfId="0" applyFill="1" applyBorder="1" applyAlignment="1">
      <alignment/>
    </xf>
    <xf numFmtId="0" fontId="1" fillId="18" borderId="65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2" fillId="18" borderId="13" xfId="0" applyNumberFormat="1" applyFont="1" applyFill="1" applyBorder="1" applyAlignment="1">
      <alignment horizontal="right"/>
    </xf>
    <xf numFmtId="4" fontId="22" fillId="18" borderId="42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35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 horizontal="right"/>
    </xf>
    <xf numFmtId="4" fontId="0" fillId="0" borderId="34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40" xfId="0" applyFont="1" applyFill="1" applyBorder="1" applyAlignment="1">
      <alignment/>
    </xf>
    <xf numFmtId="0" fontId="0" fillId="18" borderId="40" xfId="0" applyFill="1" applyBorder="1" applyAlignment="1">
      <alignment/>
    </xf>
    <xf numFmtId="4" fontId="0" fillId="18" borderId="51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40" xfId="0" applyNumberFormat="1" applyFill="1" applyBorder="1" applyAlignment="1">
      <alignment/>
    </xf>
    <xf numFmtId="3" fontId="1" fillId="18" borderId="40" xfId="0" applyNumberFormat="1" applyFont="1" applyFill="1" applyBorder="1" applyAlignment="1">
      <alignment horizontal="right"/>
    </xf>
    <xf numFmtId="3" fontId="1" fillId="18" borderId="51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5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21" fillId="0" borderId="55" xfId="46" applyFont="1" applyBorder="1" applyAlignment="1">
      <alignment horizontal="right"/>
      <protection/>
    </xf>
    <xf numFmtId="0" fontId="0" fillId="0" borderId="54" xfId="46" applyBorder="1" applyAlignment="1">
      <alignment horizontal="left"/>
      <protection/>
    </xf>
    <xf numFmtId="0" fontId="0" fillId="0" borderId="56" xfId="46" applyBorder="1">
      <alignment/>
      <protection/>
    </xf>
    <xf numFmtId="49" fontId="0" fillId="0" borderId="57" xfId="46" applyNumberFormat="1" applyFont="1" applyBorder="1" applyAlignment="1">
      <alignment horizontal="center"/>
      <protection/>
    </xf>
    <xf numFmtId="0" fontId="0" fillId="0" borderId="60" xfId="46" applyBorder="1" applyAlignment="1">
      <alignment horizontal="center" shrinkToFit="1"/>
      <protection/>
    </xf>
    <xf numFmtId="0" fontId="0" fillId="0" borderId="59" xfId="46" applyBorder="1" applyAlignment="1">
      <alignment horizontal="center" shrinkToFit="1"/>
      <protection/>
    </xf>
    <xf numFmtId="0" fontId="0" fillId="0" borderId="61" xfId="46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21" fillId="18" borderId="19" xfId="46" applyNumberFormat="1" applyFont="1" applyFill="1" applyBorder="1">
      <alignment/>
      <protection/>
    </xf>
    <xf numFmtId="0" fontId="21" fillId="18" borderId="17" xfId="46" applyFont="1" applyFill="1" applyBorder="1" applyAlignment="1">
      <alignment horizontal="center"/>
      <protection/>
    </xf>
    <xf numFmtId="0" fontId="21" fillId="18" borderId="17" xfId="46" applyNumberFormat="1" applyFont="1" applyFill="1" applyBorder="1" applyAlignment="1">
      <alignment horizontal="center"/>
      <protection/>
    </xf>
    <xf numFmtId="0" fontId="21" fillId="18" borderId="19" xfId="46" applyFont="1" applyFill="1" applyBorder="1" applyAlignment="1">
      <alignment horizontal="center"/>
      <protection/>
    </xf>
    <xf numFmtId="0" fontId="24" fillId="18" borderId="19" xfId="46" applyFont="1" applyFill="1" applyBorder="1" applyAlignment="1">
      <alignment horizontal="center" wrapText="1"/>
      <protection/>
    </xf>
    <xf numFmtId="0" fontId="1" fillId="0" borderId="66" xfId="46" applyFont="1" applyBorder="1" applyAlignment="1">
      <alignment horizontal="center"/>
      <protection/>
    </xf>
    <xf numFmtId="49" fontId="1" fillId="0" borderId="66" xfId="46" applyNumberFormat="1" applyFont="1" applyBorder="1" applyAlignment="1">
      <alignment horizontal="left"/>
      <protection/>
    </xf>
    <xf numFmtId="0" fontId="1" fillId="0" borderId="24" xfId="46" applyFont="1" applyBorder="1">
      <alignment/>
      <protection/>
    </xf>
    <xf numFmtId="0" fontId="0" fillId="0" borderId="18" xfId="46" applyBorder="1" applyAlignment="1">
      <alignment horizontal="center"/>
      <protection/>
    </xf>
    <xf numFmtId="0" fontId="0" fillId="0" borderId="18" xfId="46" applyNumberFormat="1" applyBorder="1" applyAlignment="1">
      <alignment horizontal="right"/>
      <protection/>
    </xf>
    <xf numFmtId="0" fontId="0" fillId="0" borderId="18" xfId="46" applyNumberFormat="1" applyBorder="1">
      <alignment/>
      <protection/>
    </xf>
    <xf numFmtId="0" fontId="24" fillId="0" borderId="18" xfId="46" applyNumberFormat="1" applyFont="1" applyBorder="1">
      <alignment/>
      <protection/>
    </xf>
    <xf numFmtId="0" fontId="24" fillId="0" borderId="17" xfId="46" applyNumberFormat="1" applyFont="1" applyBorder="1">
      <alignment/>
      <protection/>
    </xf>
    <xf numFmtId="0" fontId="28" fillId="0" borderId="0" xfId="46" applyFont="1">
      <alignment/>
      <protection/>
    </xf>
    <xf numFmtId="0" fontId="24" fillId="0" borderId="67" xfId="46" applyFont="1" applyBorder="1" applyAlignment="1">
      <alignment horizontal="center" vertical="top"/>
      <protection/>
    </xf>
    <xf numFmtId="49" fontId="24" fillId="0" borderId="67" xfId="46" applyNumberFormat="1" applyFont="1" applyBorder="1" applyAlignment="1">
      <alignment horizontal="left" vertical="top"/>
      <protection/>
    </xf>
    <xf numFmtId="0" fontId="24" fillId="0" borderId="67" xfId="46" applyFont="1" applyBorder="1" applyAlignment="1">
      <alignment vertical="top" wrapText="1"/>
      <protection/>
    </xf>
    <xf numFmtId="49" fontId="24" fillId="0" borderId="67" xfId="46" applyNumberFormat="1" applyFont="1" applyBorder="1" applyAlignment="1">
      <alignment horizontal="center" shrinkToFit="1"/>
      <protection/>
    </xf>
    <xf numFmtId="4" fontId="24" fillId="0" borderId="67" xfId="46" applyNumberFormat="1" applyFont="1" applyBorder="1" applyAlignment="1">
      <alignment horizontal="right"/>
      <protection/>
    </xf>
    <xf numFmtId="4" fontId="24" fillId="0" borderId="67" xfId="46" applyNumberFormat="1" applyFont="1" applyBorder="1">
      <alignment/>
      <protection/>
    </xf>
    <xf numFmtId="170" fontId="24" fillId="0" borderId="67" xfId="46" applyNumberFormat="1" applyFont="1" applyBorder="1">
      <alignment/>
      <protection/>
    </xf>
    <xf numFmtId="0" fontId="28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49" fontId="21" fillId="0" borderId="66" xfId="46" applyNumberFormat="1" applyFont="1" applyBorder="1" applyAlignment="1">
      <alignment horizontal="left"/>
      <protection/>
    </xf>
    <xf numFmtId="0" fontId="29" fillId="0" borderId="0" xfId="46" applyFont="1" applyAlignment="1">
      <alignment wrapText="1"/>
      <protection/>
    </xf>
    <xf numFmtId="0" fontId="29" fillId="0" borderId="0" xfId="46" applyFont="1" applyAlignment="1">
      <alignment wrapText="1"/>
      <protection/>
    </xf>
    <xf numFmtId="49" fontId="30" fillId="19" borderId="68" xfId="46" applyNumberFormat="1" applyFont="1" applyFill="1" applyBorder="1" applyAlignment="1">
      <alignment horizontal="left" wrapText="1"/>
      <protection/>
    </xf>
    <xf numFmtId="49" fontId="31" fillId="0" borderId="69" xfId="0" applyNumberFormat="1" applyFont="1" applyBorder="1" applyAlignment="1">
      <alignment horizontal="left" wrapText="1"/>
    </xf>
    <xf numFmtId="4" fontId="30" fillId="19" borderId="70" xfId="46" applyNumberFormat="1" applyFont="1" applyFill="1" applyBorder="1" applyAlignment="1">
      <alignment horizontal="right" wrapText="1"/>
      <protection/>
    </xf>
    <xf numFmtId="0" fontId="30" fillId="19" borderId="43" xfId="46" applyFont="1" applyFill="1" applyBorder="1" applyAlignment="1">
      <alignment horizontal="left" wrapText="1"/>
      <protection/>
    </xf>
    <xf numFmtId="0" fontId="30" fillId="0" borderId="0" xfId="0" applyFont="1" applyBorder="1" applyAlignment="1">
      <alignment horizontal="right"/>
    </xf>
    <xf numFmtId="0" fontId="0" fillId="0" borderId="0" xfId="46" applyBorder="1">
      <alignment/>
      <protection/>
    </xf>
    <xf numFmtId="0" fontId="0" fillId="0" borderId="22" xfId="46" applyBorder="1">
      <alignment/>
      <protection/>
    </xf>
    <xf numFmtId="0" fontId="0" fillId="18" borderId="19" xfId="46" applyFill="1" applyBorder="1" applyAlignment="1">
      <alignment horizontal="center"/>
      <protection/>
    </xf>
    <xf numFmtId="49" fontId="3" fillId="18" borderId="19" xfId="46" applyNumberFormat="1" applyFont="1" applyFill="1" applyBorder="1" applyAlignment="1">
      <alignment horizontal="left"/>
      <protection/>
    </xf>
    <xf numFmtId="0" fontId="3" fillId="18" borderId="24" xfId="46" applyFont="1" applyFill="1" applyBorder="1">
      <alignment/>
      <protection/>
    </xf>
    <xf numFmtId="0" fontId="0" fillId="18" borderId="18" xfId="46" applyFill="1" applyBorder="1" applyAlignment="1">
      <alignment horizontal="center"/>
      <protection/>
    </xf>
    <xf numFmtId="4" fontId="0" fillId="18" borderId="18" xfId="46" applyNumberFormat="1" applyFill="1" applyBorder="1" applyAlignment="1">
      <alignment horizontal="right"/>
      <protection/>
    </xf>
    <xf numFmtId="4" fontId="0" fillId="18" borderId="17" xfId="46" applyNumberFormat="1" applyFill="1" applyBorder="1" applyAlignment="1">
      <alignment horizontal="right"/>
      <protection/>
    </xf>
    <xf numFmtId="4" fontId="1" fillId="18" borderId="19" xfId="46" applyNumberFormat="1" applyFont="1" applyFill="1" applyBorder="1">
      <alignment/>
      <protection/>
    </xf>
    <xf numFmtId="0" fontId="32" fillId="18" borderId="19" xfId="46" applyFont="1" applyFill="1" applyBorder="1">
      <alignment/>
      <protection/>
    </xf>
    <xf numFmtId="170" fontId="32" fillId="18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33" fillId="0" borderId="0" xfId="46" applyFont="1" applyAlignment="1">
      <alignment/>
      <protection/>
    </xf>
    <xf numFmtId="0" fontId="34" fillId="0" borderId="0" xfId="46" applyFont="1" applyBorder="1">
      <alignment/>
      <protection/>
    </xf>
    <xf numFmtId="3" fontId="34" fillId="0" borderId="0" xfId="46" applyNumberFormat="1" applyFont="1" applyBorder="1" applyAlignment="1">
      <alignment horizontal="right"/>
      <protection/>
    </xf>
    <xf numFmtId="4" fontId="34" fillId="0" borderId="0" xfId="46" applyNumberFormat="1" applyFont="1" applyBorder="1">
      <alignment/>
      <protection/>
    </xf>
    <xf numFmtId="0" fontId="33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66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</cellXfs>
  <cellStyles count="48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83</v>
      </c>
      <c r="B5" s="16"/>
      <c r="C5" s="17" t="s">
        <v>84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81</v>
      </c>
      <c r="B7" s="24"/>
      <c r="C7" s="25" t="s">
        <v>82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 t="s">
        <v>225</v>
      </c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 t="str">
        <f>Projektant</f>
        <v>Proges s.r.o.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 t="s">
        <v>224</v>
      </c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 t="s">
        <v>81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Rekapitulace!A20</f>
        <v>Ztížené výrobní podmínky</v>
      </c>
      <c r="E15" s="60"/>
      <c r="F15" s="61"/>
      <c r="G15" s="58">
        <f>Rekapitulace!I20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62" t="str">
        <f>Rekapitulace!A21</f>
        <v>Oborová přirážka</v>
      </c>
      <c r="E16" s="63"/>
      <c r="F16" s="64"/>
      <c r="G16" s="58">
        <f>Rekapitulace!I21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62" t="str">
        <f>Rekapitulace!A22</f>
        <v>Přesun stavebních kapacit</v>
      </c>
      <c r="E17" s="63"/>
      <c r="F17" s="64"/>
      <c r="G17" s="58">
        <f>Rekapitulace!I22</f>
        <v>0</v>
      </c>
    </row>
    <row r="18" spans="1:7" ht="15.75" customHeight="1">
      <c r="A18" s="65" t="s">
        <v>27</v>
      </c>
      <c r="B18" s="66" t="s">
        <v>28</v>
      </c>
      <c r="C18" s="58">
        <f>Dodavka</f>
        <v>0</v>
      </c>
      <c r="D18" s="62" t="str">
        <f>Rekapitulace!A23</f>
        <v>Mimostaveništní doprava</v>
      </c>
      <c r="E18" s="63"/>
      <c r="F18" s="64"/>
      <c r="G18" s="58">
        <f>Rekapitulace!I23</f>
        <v>0</v>
      </c>
    </row>
    <row r="19" spans="1:7" ht="15.75" customHeight="1">
      <c r="A19" s="67" t="s">
        <v>29</v>
      </c>
      <c r="B19" s="57"/>
      <c r="C19" s="58">
        <f>SUM(C15:C18)</f>
        <v>0</v>
      </c>
      <c r="D19" s="68" t="str">
        <f>Rekapitulace!A24</f>
        <v>Zařízení staveniště</v>
      </c>
      <c r="E19" s="63"/>
      <c r="F19" s="64"/>
      <c r="G19" s="58">
        <f>Rekapitulace!I24</f>
        <v>0</v>
      </c>
    </row>
    <row r="20" spans="1:7" ht="15.75" customHeight="1">
      <c r="A20" s="67"/>
      <c r="B20" s="57"/>
      <c r="C20" s="58"/>
      <c r="D20" s="62" t="str">
        <f>Rekapitulace!A25</f>
        <v>Provoz investora</v>
      </c>
      <c r="E20" s="63"/>
      <c r="F20" s="64"/>
      <c r="G20" s="58">
        <f>Rekapitulace!I25</f>
        <v>0</v>
      </c>
    </row>
    <row r="21" spans="1:7" ht="15.75" customHeight="1">
      <c r="A21" s="67" t="s">
        <v>30</v>
      </c>
      <c r="B21" s="57"/>
      <c r="C21" s="58">
        <f>HZS</f>
        <v>0</v>
      </c>
      <c r="D21" s="62" t="str">
        <f>Rekapitulace!A26</f>
        <v>Kompletační činnost (IČD)</v>
      </c>
      <c r="E21" s="63"/>
      <c r="F21" s="64"/>
      <c r="G21" s="58">
        <f>Rekapitulace!I26</f>
        <v>0</v>
      </c>
    </row>
    <row r="22" spans="1:7" ht="15.75" customHeight="1">
      <c r="A22" s="69" t="s">
        <v>31</v>
      </c>
      <c r="B22" s="36"/>
      <c r="C22" s="58">
        <f>C19+C21</f>
        <v>0</v>
      </c>
      <c r="D22" s="62" t="s">
        <v>32</v>
      </c>
      <c r="E22" s="63"/>
      <c r="F22" s="64"/>
      <c r="G22" s="58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8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9" t="s">
        <v>38</v>
      </c>
      <c r="B25" s="36"/>
      <c r="C25" s="81"/>
      <c r="D25" s="36" t="s">
        <v>38</v>
      </c>
      <c r="F25" s="82" t="s">
        <v>38</v>
      </c>
      <c r="G25" s="83"/>
    </row>
    <row r="26" spans="1:7" ht="37.5" customHeight="1">
      <c r="A26" s="69" t="s">
        <v>39</v>
      </c>
      <c r="B26" s="84"/>
      <c r="C26" s="81"/>
      <c r="D26" s="36" t="s">
        <v>39</v>
      </c>
      <c r="F26" s="82" t="s">
        <v>39</v>
      </c>
      <c r="G26" s="83"/>
    </row>
    <row r="27" spans="1:7" ht="12.75">
      <c r="A27" s="69"/>
      <c r="B27" s="85"/>
      <c r="C27" s="81"/>
      <c r="D27" s="36"/>
      <c r="F27" s="82"/>
      <c r="G27" s="83"/>
    </row>
    <row r="28" spans="1:7" ht="12.75">
      <c r="A28" s="69" t="s">
        <v>40</v>
      </c>
      <c r="B28" s="36"/>
      <c r="C28" s="81"/>
      <c r="D28" s="82" t="s">
        <v>41</v>
      </c>
      <c r="E28" s="81"/>
      <c r="F28" s="86" t="s">
        <v>41</v>
      </c>
      <c r="G28" s="83"/>
    </row>
    <row r="29" spans="1:7" ht="69" customHeight="1">
      <c r="A29" s="69"/>
      <c r="B29" s="36"/>
      <c r="C29" s="87"/>
      <c r="D29" s="88"/>
      <c r="E29" s="87"/>
      <c r="F29" s="36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ROUND(C23-F32,0)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ROUND(PRODUCT(F30,C31/100),1)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4"/>
      <c r="F33" s="93">
        <f>ROUND(PRODUCT(F32,C33/100),1)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CEILING(SUM(F30:F33),IF(SUM(F30:F33)&gt;=0,1,-1))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9"/>
  <sheetViews>
    <sheetView workbookViewId="0" topLeftCell="A1">
      <selection activeCell="H28" sqref="H28:I2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S2016/11 St.úpr.stavby admin.budovy Č.BU-Rudolfovská 493/80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02 Zdravotní instalace</v>
      </c>
      <c r="D2" s="118"/>
      <c r="E2" s="119"/>
      <c r="F2" s="118"/>
      <c r="G2" s="120"/>
      <c r="H2" s="121"/>
      <c r="I2" s="122"/>
    </row>
    <row r="3" ht="13.5" thickTop="1">
      <c r="F3" s="36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ht="13.5" thickBot="1"/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32" t="str">
        <f>Položky!B7</f>
        <v>3</v>
      </c>
      <c r="B7" s="132" t="str">
        <f>Položky!C7</f>
        <v>Svislé a kompletní konstrukce</v>
      </c>
      <c r="D7" s="133"/>
      <c r="E7" s="233">
        <f>Položky!BC10</f>
        <v>0</v>
      </c>
      <c r="F7" s="234">
        <f>Položky!BD10</f>
        <v>0</v>
      </c>
      <c r="G7" s="234">
        <f>Položky!BE10</f>
        <v>0</v>
      </c>
      <c r="H7" s="234">
        <f>Položky!BF10</f>
        <v>0</v>
      </c>
      <c r="I7" s="235">
        <f>Položky!BG10</f>
        <v>0</v>
      </c>
    </row>
    <row r="8" spans="1:9" s="36" customFormat="1" ht="12.75">
      <c r="A8" s="232" t="str">
        <f>Položky!B11</f>
        <v>96</v>
      </c>
      <c r="B8" s="132" t="str">
        <f>Položky!C11</f>
        <v>Bourání konstrukcí</v>
      </c>
      <c r="D8" s="133"/>
      <c r="E8" s="233">
        <f>Položky!BC33</f>
        <v>0</v>
      </c>
      <c r="F8" s="234">
        <f>Položky!BD33</f>
        <v>0</v>
      </c>
      <c r="G8" s="234">
        <f>Položky!BE33</f>
        <v>0</v>
      </c>
      <c r="H8" s="234">
        <f>Položky!BF33</f>
        <v>0</v>
      </c>
      <c r="I8" s="235">
        <f>Položky!BG33</f>
        <v>0</v>
      </c>
    </row>
    <row r="9" spans="1:9" s="36" customFormat="1" ht="12.75">
      <c r="A9" s="232" t="str">
        <f>Položky!B34</f>
        <v>97</v>
      </c>
      <c r="B9" s="132" t="str">
        <f>Položky!C34</f>
        <v>Prorážení otvorů</v>
      </c>
      <c r="D9" s="133"/>
      <c r="E9" s="233">
        <f>Položky!BC41</f>
        <v>0</v>
      </c>
      <c r="F9" s="234">
        <f>Položky!BD41</f>
        <v>0</v>
      </c>
      <c r="G9" s="234">
        <f>Položky!BE41</f>
        <v>0</v>
      </c>
      <c r="H9" s="234">
        <f>Položky!BF41</f>
        <v>0</v>
      </c>
      <c r="I9" s="235">
        <f>Položky!BG41</f>
        <v>0</v>
      </c>
    </row>
    <row r="10" spans="1:9" s="36" customFormat="1" ht="12.75">
      <c r="A10" s="232" t="str">
        <f>Položky!B42</f>
        <v>99</v>
      </c>
      <c r="B10" s="132" t="str">
        <f>Položky!C42</f>
        <v>Staveništní přesun hmot</v>
      </c>
      <c r="D10" s="133"/>
      <c r="E10" s="233">
        <f>Položky!BC44</f>
        <v>0</v>
      </c>
      <c r="F10" s="234">
        <f>Položky!BD44</f>
        <v>0</v>
      </c>
      <c r="G10" s="234">
        <f>Položky!BE44</f>
        <v>0</v>
      </c>
      <c r="H10" s="234">
        <f>Položky!BF44</f>
        <v>0</v>
      </c>
      <c r="I10" s="235">
        <f>Položky!BG44</f>
        <v>0</v>
      </c>
    </row>
    <row r="11" spans="1:9" s="36" customFormat="1" ht="12.75">
      <c r="A11" s="232" t="str">
        <f>Položky!B45</f>
        <v>721</v>
      </c>
      <c r="B11" s="132" t="str">
        <f>Položky!C45</f>
        <v>Vnitřní kanalizace</v>
      </c>
      <c r="D11" s="133"/>
      <c r="E11" s="233">
        <f>Položky!BC71</f>
        <v>0</v>
      </c>
      <c r="F11" s="234">
        <f>Položky!BD71</f>
        <v>0</v>
      </c>
      <c r="G11" s="234">
        <f>Položky!BE71</f>
        <v>0</v>
      </c>
      <c r="H11" s="234">
        <f>Položky!BF71</f>
        <v>0</v>
      </c>
      <c r="I11" s="235">
        <f>Položky!BG71</f>
        <v>0</v>
      </c>
    </row>
    <row r="12" spans="1:9" s="36" customFormat="1" ht="12.75">
      <c r="A12" s="232" t="str">
        <f>Položky!B72</f>
        <v>722</v>
      </c>
      <c r="B12" s="132" t="str">
        <f>Položky!C72</f>
        <v>Vnitřní vodovod</v>
      </c>
      <c r="D12" s="133"/>
      <c r="E12" s="233">
        <f>Položky!BC98</f>
        <v>0</v>
      </c>
      <c r="F12" s="234">
        <f>Položky!BD98</f>
        <v>0</v>
      </c>
      <c r="G12" s="234">
        <f>Položky!BE98</f>
        <v>0</v>
      </c>
      <c r="H12" s="234">
        <f>Položky!BF98</f>
        <v>0</v>
      </c>
      <c r="I12" s="235">
        <f>Položky!BG98</f>
        <v>0</v>
      </c>
    </row>
    <row r="13" spans="1:9" s="36" customFormat="1" ht="12.75">
      <c r="A13" s="232" t="str">
        <f>Položky!B99</f>
        <v>725</v>
      </c>
      <c r="B13" s="132" t="str">
        <f>Položky!C99</f>
        <v>Zařizovací předměty</v>
      </c>
      <c r="D13" s="133"/>
      <c r="E13" s="233">
        <f>Položky!BC108</f>
        <v>0</v>
      </c>
      <c r="F13" s="234">
        <f>Položky!BD108</f>
        <v>0</v>
      </c>
      <c r="G13" s="234">
        <f>Položky!BE108</f>
        <v>0</v>
      </c>
      <c r="H13" s="234">
        <f>Položky!BF108</f>
        <v>0</v>
      </c>
      <c r="I13" s="235">
        <f>Položky!BG108</f>
        <v>0</v>
      </c>
    </row>
    <row r="14" spans="1:9" s="36" customFormat="1" ht="13.5" thickBot="1">
      <c r="A14" s="232" t="str">
        <f>Položky!B109</f>
        <v>799</v>
      </c>
      <c r="B14" s="132" t="str">
        <f>Položky!C109</f>
        <v>Ostatní</v>
      </c>
      <c r="D14" s="133"/>
      <c r="E14" s="233">
        <f>Položky!BC114</f>
        <v>0</v>
      </c>
      <c r="F14" s="234">
        <f>Položky!BD114</f>
        <v>0</v>
      </c>
      <c r="G14" s="234">
        <f>Položky!BE114</f>
        <v>0</v>
      </c>
      <c r="H14" s="234">
        <f>Položky!BF114</f>
        <v>0</v>
      </c>
      <c r="I14" s="235">
        <f>Položky!BG114</f>
        <v>0</v>
      </c>
    </row>
    <row r="15" spans="1:9" s="140" customFormat="1" ht="13.5" thickBot="1">
      <c r="A15" s="134"/>
      <c r="B15" s="135" t="s">
        <v>57</v>
      </c>
      <c r="C15" s="135"/>
      <c r="D15" s="136"/>
      <c r="E15" s="137">
        <f>SUM(E7:E14)</f>
        <v>0</v>
      </c>
      <c r="F15" s="138">
        <f>SUM(F7:F14)</f>
        <v>0</v>
      </c>
      <c r="G15" s="138">
        <f>SUM(G7:G14)</f>
        <v>0</v>
      </c>
      <c r="H15" s="138">
        <f>SUM(H7:H14)</f>
        <v>0</v>
      </c>
      <c r="I15" s="139">
        <f>SUM(I7:I14)</f>
        <v>0</v>
      </c>
    </row>
    <row r="16" spans="1:9" ht="12.75">
      <c r="A16" s="36"/>
      <c r="B16" s="36"/>
      <c r="C16" s="36"/>
      <c r="D16" s="36"/>
      <c r="E16" s="36"/>
      <c r="F16" s="36"/>
      <c r="G16" s="36"/>
      <c r="H16" s="36"/>
      <c r="I16" s="36"/>
    </row>
    <row r="17" spans="1:57" ht="19.5" customHeight="1">
      <c r="A17" s="124" t="s">
        <v>58</v>
      </c>
      <c r="B17" s="124"/>
      <c r="C17" s="124"/>
      <c r="D17" s="124"/>
      <c r="E17" s="124"/>
      <c r="F17" s="124"/>
      <c r="G17" s="141"/>
      <c r="H17" s="124"/>
      <c r="I17" s="124"/>
      <c r="BA17" s="42"/>
      <c r="BB17" s="42"/>
      <c r="BC17" s="42"/>
      <c r="BD17" s="42"/>
      <c r="BE17" s="42"/>
    </row>
    <row r="18" ht="13.5" thickBot="1"/>
    <row r="19" spans="1:9" ht="12.75">
      <c r="A19" s="76" t="s">
        <v>59</v>
      </c>
      <c r="B19" s="77"/>
      <c r="C19" s="77"/>
      <c r="D19" s="142"/>
      <c r="E19" s="143" t="s">
        <v>60</v>
      </c>
      <c r="F19" s="144" t="s">
        <v>61</v>
      </c>
      <c r="G19" s="145" t="s">
        <v>62</v>
      </c>
      <c r="H19" s="146"/>
      <c r="I19" s="147" t="s">
        <v>60</v>
      </c>
    </row>
    <row r="20" spans="1:53" ht="12.75">
      <c r="A20" s="148" t="s">
        <v>216</v>
      </c>
      <c r="B20" s="149"/>
      <c r="C20" s="149"/>
      <c r="D20" s="150"/>
      <c r="E20" s="151"/>
      <c r="F20" s="152"/>
      <c r="G20" s="153">
        <f>CHOOSE(BA20+1,HSV+PSV,HSV+PSV+Mont,HSV+PSV+Dodavka+Mont,HSV,PSV,Mont,Dodavka,Mont+Dodavka,0)</f>
        <v>0</v>
      </c>
      <c r="H20" s="154"/>
      <c r="I20" s="155">
        <f>E20+F20*G20/100</f>
        <v>0</v>
      </c>
      <c r="BA20">
        <v>0</v>
      </c>
    </row>
    <row r="21" spans="1:53" ht="12.75">
      <c r="A21" s="148" t="s">
        <v>217</v>
      </c>
      <c r="B21" s="149"/>
      <c r="C21" s="149"/>
      <c r="D21" s="150"/>
      <c r="E21" s="151"/>
      <c r="F21" s="152"/>
      <c r="G21" s="153">
        <f>CHOOSE(BA21+1,HSV+PSV,HSV+PSV+Mont,HSV+PSV+Dodavka+Mont,HSV,PSV,Mont,Dodavka,Mont+Dodavka,0)</f>
        <v>0</v>
      </c>
      <c r="H21" s="154"/>
      <c r="I21" s="155">
        <f>E21+F21*G21/100</f>
        <v>0</v>
      </c>
      <c r="BA21">
        <v>0</v>
      </c>
    </row>
    <row r="22" spans="1:53" ht="12.75">
      <c r="A22" s="148" t="s">
        <v>218</v>
      </c>
      <c r="B22" s="149"/>
      <c r="C22" s="149"/>
      <c r="D22" s="150"/>
      <c r="E22" s="151"/>
      <c r="F22" s="152"/>
      <c r="G22" s="153">
        <f>CHOOSE(BA22+1,HSV+PSV,HSV+PSV+Mont,HSV+PSV+Dodavka+Mont,HSV,PSV,Mont,Dodavka,Mont+Dodavka,0)</f>
        <v>0</v>
      </c>
      <c r="H22" s="154"/>
      <c r="I22" s="155">
        <f>E22+F22*G22/100</f>
        <v>0</v>
      </c>
      <c r="BA22">
        <v>0</v>
      </c>
    </row>
    <row r="23" spans="1:53" ht="12.75">
      <c r="A23" s="148" t="s">
        <v>219</v>
      </c>
      <c r="B23" s="149"/>
      <c r="C23" s="149"/>
      <c r="D23" s="150"/>
      <c r="E23" s="151"/>
      <c r="F23" s="152"/>
      <c r="G23" s="153">
        <f>CHOOSE(BA23+1,HSV+PSV,HSV+PSV+Mont,HSV+PSV+Dodavka+Mont,HSV,PSV,Mont,Dodavka,Mont+Dodavka,0)</f>
        <v>0</v>
      </c>
      <c r="H23" s="154"/>
      <c r="I23" s="155">
        <f>E23+F23*G23/100</f>
        <v>0</v>
      </c>
      <c r="BA23">
        <v>0</v>
      </c>
    </row>
    <row r="24" spans="1:53" ht="12.75">
      <c r="A24" s="148" t="s">
        <v>220</v>
      </c>
      <c r="B24" s="149"/>
      <c r="C24" s="149"/>
      <c r="D24" s="150"/>
      <c r="E24" s="151"/>
      <c r="F24" s="152"/>
      <c r="G24" s="153">
        <f>CHOOSE(BA24+1,HSV+PSV,HSV+PSV+Mont,HSV+PSV+Dodavka+Mont,HSV,PSV,Mont,Dodavka,Mont+Dodavka,0)</f>
        <v>0</v>
      </c>
      <c r="H24" s="154"/>
      <c r="I24" s="155">
        <f>E24+F24*G24/100</f>
        <v>0</v>
      </c>
      <c r="BA24">
        <v>1</v>
      </c>
    </row>
    <row r="25" spans="1:53" ht="12.75">
      <c r="A25" s="148" t="s">
        <v>221</v>
      </c>
      <c r="B25" s="149"/>
      <c r="C25" s="149"/>
      <c r="D25" s="150"/>
      <c r="E25" s="151"/>
      <c r="F25" s="152"/>
      <c r="G25" s="153">
        <f>CHOOSE(BA25+1,HSV+PSV,HSV+PSV+Mont,HSV+PSV+Dodavka+Mont,HSV,PSV,Mont,Dodavka,Mont+Dodavka,0)</f>
        <v>0</v>
      </c>
      <c r="H25" s="154"/>
      <c r="I25" s="155">
        <f>E25+F25*G25/100</f>
        <v>0</v>
      </c>
      <c r="BA25">
        <v>1</v>
      </c>
    </row>
    <row r="26" spans="1:53" ht="12.75">
      <c r="A26" s="148" t="s">
        <v>222</v>
      </c>
      <c r="B26" s="149"/>
      <c r="C26" s="149"/>
      <c r="D26" s="150"/>
      <c r="E26" s="151"/>
      <c r="F26" s="152"/>
      <c r="G26" s="153">
        <f>CHOOSE(BA26+1,HSV+PSV,HSV+PSV+Mont,HSV+PSV+Dodavka+Mont,HSV,PSV,Mont,Dodavka,Mont+Dodavka,0)</f>
        <v>0</v>
      </c>
      <c r="H26" s="154"/>
      <c r="I26" s="155">
        <f>E26+F26*G26/100</f>
        <v>0</v>
      </c>
      <c r="BA26">
        <v>2</v>
      </c>
    </row>
    <row r="27" spans="1:53" ht="12.75">
      <c r="A27" s="148" t="s">
        <v>223</v>
      </c>
      <c r="B27" s="149"/>
      <c r="C27" s="149"/>
      <c r="D27" s="150"/>
      <c r="E27" s="151"/>
      <c r="F27" s="152"/>
      <c r="G27" s="153">
        <f>CHOOSE(BA27+1,HSV+PSV,HSV+PSV+Mont,HSV+PSV+Dodavka+Mont,HSV,PSV,Mont,Dodavka,Mont+Dodavka,0)</f>
        <v>0</v>
      </c>
      <c r="H27" s="154"/>
      <c r="I27" s="155">
        <f>E27+F27*G27/100</f>
        <v>0</v>
      </c>
      <c r="BA27">
        <v>2</v>
      </c>
    </row>
    <row r="28" spans="1:9" ht="13.5" thickBot="1">
      <c r="A28" s="156"/>
      <c r="B28" s="157" t="s">
        <v>63</v>
      </c>
      <c r="C28" s="158"/>
      <c r="D28" s="159"/>
      <c r="E28" s="160"/>
      <c r="F28" s="161"/>
      <c r="G28" s="161"/>
      <c r="H28" s="162">
        <f>SUM(I20:I27)</f>
        <v>0</v>
      </c>
      <c r="I28" s="163"/>
    </row>
    <row r="30" spans="2:9" ht="12.75">
      <c r="B30" s="140"/>
      <c r="F30" s="164"/>
      <c r="G30" s="165"/>
      <c r="H30" s="165"/>
      <c r="I30" s="166"/>
    </row>
    <row r="31" spans="6:9" ht="12.75">
      <c r="F31" s="164"/>
      <c r="G31" s="165"/>
      <c r="H31" s="165"/>
      <c r="I31" s="166"/>
    </row>
    <row r="32" spans="6:9" ht="12.75">
      <c r="F32" s="164"/>
      <c r="G32" s="165"/>
      <c r="H32" s="165"/>
      <c r="I32" s="166"/>
    </row>
    <row r="33" spans="6:9" ht="12.75">
      <c r="F33" s="164"/>
      <c r="G33" s="165"/>
      <c r="H33" s="165"/>
      <c r="I33" s="166"/>
    </row>
    <row r="34" spans="6:9" ht="12.75">
      <c r="F34" s="164"/>
      <c r="G34" s="165"/>
      <c r="H34" s="165"/>
      <c r="I34" s="166"/>
    </row>
    <row r="35" spans="6:9" ht="12.75">
      <c r="F35" s="164"/>
      <c r="G35" s="165"/>
      <c r="H35" s="165"/>
      <c r="I35" s="166"/>
    </row>
    <row r="36" spans="6:9" ht="12.75">
      <c r="F36" s="164"/>
      <c r="G36" s="165"/>
      <c r="H36" s="165"/>
      <c r="I36" s="166"/>
    </row>
    <row r="37" spans="6:9" ht="12.75">
      <c r="F37" s="164"/>
      <c r="G37" s="165"/>
      <c r="H37" s="165"/>
      <c r="I37" s="166"/>
    </row>
    <row r="38" spans="6:9" ht="12.75">
      <c r="F38" s="164"/>
      <c r="G38" s="165"/>
      <c r="H38" s="165"/>
      <c r="I38" s="166"/>
    </row>
    <row r="39" spans="6:9" ht="12.75">
      <c r="F39" s="164"/>
      <c r="G39" s="165"/>
      <c r="H39" s="165"/>
      <c r="I39" s="166"/>
    </row>
    <row r="40" spans="6:9" ht="12.75">
      <c r="F40" s="164"/>
      <c r="G40" s="165"/>
      <c r="H40" s="165"/>
      <c r="I40" s="166"/>
    </row>
    <row r="41" spans="6:9" ht="12.75">
      <c r="F41" s="164"/>
      <c r="G41" s="165"/>
      <c r="H41" s="165"/>
      <c r="I41" s="166"/>
    </row>
    <row r="42" spans="6:9" ht="12.75">
      <c r="F42" s="164"/>
      <c r="G42" s="165"/>
      <c r="H42" s="165"/>
      <c r="I42" s="166"/>
    </row>
    <row r="43" spans="6:9" ht="12.75">
      <c r="F43" s="164"/>
      <c r="G43" s="165"/>
      <c r="H43" s="165"/>
      <c r="I43" s="166"/>
    </row>
    <row r="44" spans="6:9" ht="12.75">
      <c r="F44" s="164"/>
      <c r="G44" s="165"/>
      <c r="H44" s="165"/>
      <c r="I44" s="166"/>
    </row>
    <row r="45" spans="6:9" ht="12.75">
      <c r="F45" s="164"/>
      <c r="G45" s="165"/>
      <c r="H45" s="165"/>
      <c r="I45" s="166"/>
    </row>
    <row r="46" spans="6:9" ht="12.75">
      <c r="F46" s="164"/>
      <c r="G46" s="165"/>
      <c r="H46" s="165"/>
      <c r="I46" s="166"/>
    </row>
    <row r="47" spans="6:9" ht="12.75">
      <c r="F47" s="164"/>
      <c r="G47" s="165"/>
      <c r="H47" s="165"/>
      <c r="I47" s="166"/>
    </row>
    <row r="48" spans="6:9" ht="12.75">
      <c r="F48" s="164"/>
      <c r="G48" s="165"/>
      <c r="H48" s="165"/>
      <c r="I48" s="166"/>
    </row>
    <row r="49" spans="6:9" ht="12.75">
      <c r="F49" s="164"/>
      <c r="G49" s="165"/>
      <c r="H49" s="165"/>
      <c r="I49" s="166"/>
    </row>
    <row r="50" spans="6:9" ht="12.75">
      <c r="F50" s="164"/>
      <c r="G50" s="165"/>
      <c r="H50" s="165"/>
      <c r="I50" s="166"/>
    </row>
    <row r="51" spans="6:9" ht="12.75">
      <c r="F51" s="164"/>
      <c r="G51" s="165"/>
      <c r="H51" s="165"/>
      <c r="I51" s="166"/>
    </row>
    <row r="52" spans="6:9" ht="12.75">
      <c r="F52" s="164"/>
      <c r="G52" s="165"/>
      <c r="H52" s="165"/>
      <c r="I52" s="166"/>
    </row>
    <row r="53" spans="6:9" ht="12.75">
      <c r="F53" s="164"/>
      <c r="G53" s="165"/>
      <c r="H53" s="165"/>
      <c r="I53" s="166"/>
    </row>
    <row r="54" spans="6:9" ht="12.75">
      <c r="F54" s="164"/>
      <c r="G54" s="165"/>
      <c r="H54" s="165"/>
      <c r="I54" s="166"/>
    </row>
    <row r="55" spans="6:9" ht="12.75">
      <c r="F55" s="164"/>
      <c r="G55" s="165"/>
      <c r="H55" s="165"/>
      <c r="I55" s="166"/>
    </row>
    <row r="56" spans="6:9" ht="12.75">
      <c r="F56" s="164"/>
      <c r="G56" s="165"/>
      <c r="H56" s="165"/>
      <c r="I56" s="166"/>
    </row>
    <row r="57" spans="6:9" ht="12.75">
      <c r="F57" s="164"/>
      <c r="G57" s="165"/>
      <c r="H57" s="165"/>
      <c r="I57" s="166"/>
    </row>
    <row r="58" spans="6:9" ht="12.75">
      <c r="F58" s="164"/>
      <c r="G58" s="165"/>
      <c r="H58" s="165"/>
      <c r="I58" s="166"/>
    </row>
    <row r="59" spans="6:9" ht="12.75">
      <c r="F59" s="164"/>
      <c r="G59" s="165"/>
      <c r="H59" s="165"/>
      <c r="I59" s="166"/>
    </row>
    <row r="60" spans="6:9" ht="12.75">
      <c r="F60" s="164"/>
      <c r="G60" s="165"/>
      <c r="H60" s="165"/>
      <c r="I60" s="166"/>
    </row>
    <row r="61" spans="6:9" ht="12.75">
      <c r="F61" s="164"/>
      <c r="G61" s="165"/>
      <c r="H61" s="165"/>
      <c r="I61" s="166"/>
    </row>
    <row r="62" spans="6:9" ht="12.75">
      <c r="F62" s="164"/>
      <c r="G62" s="165"/>
      <c r="H62" s="165"/>
      <c r="I62" s="166"/>
    </row>
    <row r="63" spans="6:9" ht="12.75">
      <c r="F63" s="164"/>
      <c r="G63" s="165"/>
      <c r="H63" s="165"/>
      <c r="I63" s="166"/>
    </row>
    <row r="64" spans="6:9" ht="12.75">
      <c r="F64" s="164"/>
      <c r="G64" s="165"/>
      <c r="H64" s="165"/>
      <c r="I64" s="166"/>
    </row>
    <row r="65" spans="6:9" ht="12.75">
      <c r="F65" s="164"/>
      <c r="G65" s="165"/>
      <c r="H65" s="165"/>
      <c r="I65" s="166"/>
    </row>
    <row r="66" spans="6:9" ht="12.75">
      <c r="F66" s="164"/>
      <c r="G66" s="165"/>
      <c r="H66" s="165"/>
      <c r="I66" s="166"/>
    </row>
    <row r="67" spans="6:9" ht="12.75">
      <c r="F67" s="164"/>
      <c r="G67" s="165"/>
      <c r="H67" s="165"/>
      <c r="I67" s="166"/>
    </row>
    <row r="68" spans="6:9" ht="12.75">
      <c r="F68" s="164"/>
      <c r="G68" s="165"/>
      <c r="H68" s="165"/>
      <c r="I68" s="166"/>
    </row>
    <row r="69" spans="6:9" ht="12.75">
      <c r="F69" s="164"/>
      <c r="G69" s="165"/>
      <c r="H69" s="165"/>
      <c r="I69" s="166"/>
    </row>
    <row r="70" spans="6:9" ht="12.75">
      <c r="F70" s="164"/>
      <c r="G70" s="165"/>
      <c r="H70" s="165"/>
      <c r="I70" s="166"/>
    </row>
    <row r="71" spans="6:9" ht="12.75">
      <c r="F71" s="164"/>
      <c r="G71" s="165"/>
      <c r="H71" s="165"/>
      <c r="I71" s="166"/>
    </row>
    <row r="72" spans="6:9" ht="12.75">
      <c r="F72" s="164"/>
      <c r="G72" s="165"/>
      <c r="H72" s="165"/>
      <c r="I72" s="166"/>
    </row>
    <row r="73" spans="6:9" ht="12.75">
      <c r="F73" s="164"/>
      <c r="G73" s="165"/>
      <c r="H73" s="165"/>
      <c r="I73" s="166"/>
    </row>
    <row r="74" spans="6:9" ht="12.75">
      <c r="F74" s="164"/>
      <c r="G74" s="165"/>
      <c r="H74" s="165"/>
      <c r="I74" s="166"/>
    </row>
    <row r="75" spans="6:9" ht="12.75">
      <c r="F75" s="164"/>
      <c r="G75" s="165"/>
      <c r="H75" s="165"/>
      <c r="I75" s="166"/>
    </row>
    <row r="76" spans="6:9" ht="12.75">
      <c r="F76" s="164"/>
      <c r="G76" s="165"/>
      <c r="H76" s="165"/>
      <c r="I76" s="166"/>
    </row>
    <row r="77" spans="6:9" ht="12.75">
      <c r="F77" s="164"/>
      <c r="G77" s="165"/>
      <c r="H77" s="165"/>
      <c r="I77" s="166"/>
    </row>
    <row r="78" spans="6:9" ht="12.75">
      <c r="F78" s="164"/>
      <c r="G78" s="165"/>
      <c r="H78" s="165"/>
      <c r="I78" s="166"/>
    </row>
    <row r="79" spans="6:9" ht="12.75">
      <c r="F79" s="164"/>
      <c r="G79" s="165"/>
      <c r="H79" s="165"/>
      <c r="I79" s="166"/>
    </row>
  </sheetData>
  <mergeCells count="4">
    <mergeCell ref="H28:I28"/>
    <mergeCell ref="A1:B1"/>
    <mergeCell ref="A2:B2"/>
    <mergeCell ref="G2:I2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D187"/>
  <sheetViews>
    <sheetView showGridLines="0" showZeros="0" workbookViewId="0" topLeftCell="A1">
      <selection activeCell="A114" sqref="A114:IV116"/>
    </sheetView>
  </sheetViews>
  <sheetFormatPr defaultColWidth="9.00390625" defaultRowHeight="12.75"/>
  <cols>
    <col min="1" max="1" width="4.375" style="168" customWidth="1"/>
    <col min="2" max="2" width="11.625" style="168" customWidth="1"/>
    <col min="3" max="3" width="40.375" style="168" customWidth="1"/>
    <col min="4" max="4" width="5.625" style="168" customWidth="1"/>
    <col min="5" max="5" width="8.625" style="181" customWidth="1"/>
    <col min="6" max="6" width="9.875" style="168" customWidth="1"/>
    <col min="7" max="7" width="13.875" style="168" customWidth="1"/>
    <col min="8" max="11" width="11.125" style="168" customWidth="1"/>
    <col min="12" max="12" width="75.375" style="168" customWidth="1"/>
    <col min="13" max="13" width="45.25390625" style="168" customWidth="1"/>
    <col min="14" max="14" width="75.375" style="168" customWidth="1"/>
    <col min="15" max="15" width="45.25390625" style="168" customWidth="1"/>
    <col min="16" max="16384" width="9.125" style="168" customWidth="1"/>
  </cols>
  <sheetData>
    <row r="1" spans="1:7" ht="15.75">
      <c r="A1" s="167" t="s">
        <v>80</v>
      </c>
      <c r="B1" s="167"/>
      <c r="C1" s="167"/>
      <c r="D1" s="167"/>
      <c r="E1" s="167"/>
      <c r="F1" s="167"/>
      <c r="G1" s="167"/>
    </row>
    <row r="2" spans="2:7" ht="14.25" customHeight="1" thickBot="1">
      <c r="B2" s="169"/>
      <c r="C2" s="170"/>
      <c r="D2" s="170"/>
      <c r="E2" s="171"/>
      <c r="F2" s="170"/>
      <c r="G2" s="170"/>
    </row>
    <row r="3" spans="1:7" ht="13.5" thickTop="1">
      <c r="A3" s="107" t="s">
        <v>48</v>
      </c>
      <c r="B3" s="108"/>
      <c r="C3" s="109" t="str">
        <f>CONCATENATE(cislostavby," ",nazevstavby)</f>
        <v>S2016/11 St.úpr.stavby admin.budovy Č.BU-Rudolfovská 493/80</v>
      </c>
      <c r="D3" s="110"/>
      <c r="E3" s="172" t="s">
        <v>64</v>
      </c>
      <c r="F3" s="173">
        <f>Rekapitulace!H1</f>
        <v>0</v>
      </c>
      <c r="G3" s="174"/>
    </row>
    <row r="4" spans="1:7" ht="13.5" thickBot="1">
      <c r="A4" s="175" t="s">
        <v>50</v>
      </c>
      <c r="B4" s="116"/>
      <c r="C4" s="117" t="str">
        <f>CONCATENATE(cisloobjektu," ",nazevobjektu)</f>
        <v>02 Zdravotní instalace</v>
      </c>
      <c r="D4" s="118"/>
      <c r="E4" s="176">
        <f>Rekapitulace!G2</f>
        <v>0</v>
      </c>
      <c r="F4" s="177"/>
      <c r="G4" s="178"/>
    </row>
    <row r="5" spans="1:7" ht="13.5" thickTop="1">
      <c r="A5" s="179"/>
      <c r="B5" s="180"/>
      <c r="C5" s="180"/>
      <c r="G5" s="182"/>
    </row>
    <row r="6" spans="1:11" ht="22.5">
      <c r="A6" s="183" t="s">
        <v>65</v>
      </c>
      <c r="B6" s="184" t="s">
        <v>66</v>
      </c>
      <c r="C6" s="184" t="s">
        <v>67</v>
      </c>
      <c r="D6" s="184" t="s">
        <v>68</v>
      </c>
      <c r="E6" s="185" t="s">
        <v>69</v>
      </c>
      <c r="F6" s="184" t="s">
        <v>70</v>
      </c>
      <c r="G6" s="186" t="s">
        <v>71</v>
      </c>
      <c r="H6" s="187" t="s">
        <v>72</v>
      </c>
      <c r="I6" s="187" t="s">
        <v>73</v>
      </c>
      <c r="J6" s="187" t="s">
        <v>74</v>
      </c>
      <c r="K6" s="187" t="s">
        <v>75</v>
      </c>
    </row>
    <row r="7" spans="1:17" ht="12.75">
      <c r="A7" s="188" t="s">
        <v>76</v>
      </c>
      <c r="B7" s="189" t="s">
        <v>85</v>
      </c>
      <c r="C7" s="190" t="s">
        <v>86</v>
      </c>
      <c r="D7" s="191"/>
      <c r="E7" s="192"/>
      <c r="F7" s="192"/>
      <c r="G7" s="193"/>
      <c r="H7" s="194"/>
      <c r="I7" s="195"/>
      <c r="J7" s="194"/>
      <c r="K7" s="195"/>
      <c r="Q7" s="196">
        <v>1</v>
      </c>
    </row>
    <row r="8" spans="1:82" ht="22.5">
      <c r="A8" s="197">
        <v>1</v>
      </c>
      <c r="B8" s="198" t="s">
        <v>87</v>
      </c>
      <c r="C8" s="199" t="s">
        <v>88</v>
      </c>
      <c r="D8" s="200" t="s">
        <v>89</v>
      </c>
      <c r="E8" s="201">
        <v>1</v>
      </c>
      <c r="F8" s="201">
        <v>0</v>
      </c>
      <c r="G8" s="202">
        <f>E8*F8</f>
        <v>0</v>
      </c>
      <c r="H8" s="203">
        <v>0.0269999999999868</v>
      </c>
      <c r="I8" s="203">
        <f>E8*H8</f>
        <v>0.0269999999999868</v>
      </c>
      <c r="J8" s="203">
        <v>0</v>
      </c>
      <c r="K8" s="203">
        <f>E8*J8</f>
        <v>0</v>
      </c>
      <c r="Q8" s="196">
        <v>2</v>
      </c>
      <c r="AA8" s="168">
        <v>1</v>
      </c>
      <c r="AB8" s="168">
        <v>1</v>
      </c>
      <c r="AC8" s="168">
        <v>1</v>
      </c>
      <c r="BB8" s="168">
        <v>1</v>
      </c>
      <c r="BC8" s="168">
        <f>IF(BB8=1,G8,0)</f>
        <v>0</v>
      </c>
      <c r="BD8" s="168">
        <f>IF(BB8=2,G8,0)</f>
        <v>0</v>
      </c>
      <c r="BE8" s="168">
        <f>IF(BB8=3,G8,0)</f>
        <v>0</v>
      </c>
      <c r="BF8" s="168">
        <f>IF(BB8=4,G8,0)</f>
        <v>0</v>
      </c>
      <c r="BG8" s="168">
        <f>IF(BB8=5,G8,0)</f>
        <v>0</v>
      </c>
      <c r="CA8" s="168">
        <v>1</v>
      </c>
      <c r="CB8" s="168">
        <v>1</v>
      </c>
      <c r="CC8" s="204"/>
      <c r="CD8" s="204"/>
    </row>
    <row r="9" spans="1:17" ht="12.75">
      <c r="A9" s="205"/>
      <c r="B9" s="206"/>
      <c r="C9" s="209" t="s">
        <v>77</v>
      </c>
      <c r="D9" s="210"/>
      <c r="E9" s="211">
        <v>1</v>
      </c>
      <c r="F9" s="212"/>
      <c r="G9" s="213"/>
      <c r="H9" s="214"/>
      <c r="I9" s="215"/>
      <c r="J9" s="214"/>
      <c r="K9" s="215"/>
      <c r="M9" s="207">
        <v>1</v>
      </c>
      <c r="O9" s="208"/>
      <c r="Q9" s="196"/>
    </row>
    <row r="10" spans="1:59" ht="12.75">
      <c r="A10" s="216"/>
      <c r="B10" s="217" t="s">
        <v>78</v>
      </c>
      <c r="C10" s="218" t="str">
        <f>CONCATENATE(B7," ",C7)</f>
        <v>3 Svislé a kompletní konstrukce</v>
      </c>
      <c r="D10" s="219"/>
      <c r="E10" s="220"/>
      <c r="F10" s="221"/>
      <c r="G10" s="222">
        <f>SUM(G7:G9)</f>
        <v>0</v>
      </c>
      <c r="H10" s="223"/>
      <c r="I10" s="224">
        <f>SUM(I7:I9)</f>
        <v>0.0269999999999868</v>
      </c>
      <c r="J10" s="223"/>
      <c r="K10" s="224">
        <f>SUM(K7:K9)</f>
        <v>0</v>
      </c>
      <c r="Q10" s="196">
        <v>4</v>
      </c>
      <c r="BC10" s="225">
        <f>SUM(BC7:BC9)</f>
        <v>0</v>
      </c>
      <c r="BD10" s="225">
        <f>SUM(BD7:BD9)</f>
        <v>0</v>
      </c>
      <c r="BE10" s="225">
        <f>SUM(BE7:BE9)</f>
        <v>0</v>
      </c>
      <c r="BF10" s="225">
        <f>SUM(BF7:BF9)</f>
        <v>0</v>
      </c>
      <c r="BG10" s="225">
        <f>SUM(BG7:BG9)</f>
        <v>0</v>
      </c>
    </row>
    <row r="11" spans="1:17" ht="12.75">
      <c r="A11" s="188" t="s">
        <v>76</v>
      </c>
      <c r="B11" s="189" t="s">
        <v>90</v>
      </c>
      <c r="C11" s="190" t="s">
        <v>91</v>
      </c>
      <c r="D11" s="191"/>
      <c r="E11" s="192"/>
      <c r="F11" s="192"/>
      <c r="G11" s="193"/>
      <c r="H11" s="194"/>
      <c r="I11" s="195"/>
      <c r="J11" s="194"/>
      <c r="K11" s="195"/>
      <c r="Q11" s="196">
        <v>1</v>
      </c>
    </row>
    <row r="12" spans="1:82" ht="12.75">
      <c r="A12" s="197">
        <v>2</v>
      </c>
      <c r="B12" s="198" t="s">
        <v>92</v>
      </c>
      <c r="C12" s="199" t="s">
        <v>93</v>
      </c>
      <c r="D12" s="200" t="s">
        <v>94</v>
      </c>
      <c r="E12" s="201">
        <v>2</v>
      </c>
      <c r="F12" s="201">
        <v>0</v>
      </c>
      <c r="G12" s="202">
        <f>E12*F12</f>
        <v>0</v>
      </c>
      <c r="H12" s="203">
        <v>0</v>
      </c>
      <c r="I12" s="203">
        <f>E12*H12</f>
        <v>0</v>
      </c>
      <c r="J12" s="203">
        <v>-0.0149200000000036</v>
      </c>
      <c r="K12" s="203">
        <f>E12*J12</f>
        <v>-0.0298400000000072</v>
      </c>
      <c r="Q12" s="196">
        <v>2</v>
      </c>
      <c r="AA12" s="168">
        <v>1</v>
      </c>
      <c r="AB12" s="168">
        <v>7</v>
      </c>
      <c r="AC12" s="168">
        <v>7</v>
      </c>
      <c r="BB12" s="168">
        <v>1</v>
      </c>
      <c r="BC12" s="168">
        <f>IF(BB12=1,G12,0)</f>
        <v>0</v>
      </c>
      <c r="BD12" s="168">
        <f>IF(BB12=2,G12,0)</f>
        <v>0</v>
      </c>
      <c r="BE12" s="168">
        <f>IF(BB12=3,G12,0)</f>
        <v>0</v>
      </c>
      <c r="BF12" s="168">
        <f>IF(BB12=4,G12,0)</f>
        <v>0</v>
      </c>
      <c r="BG12" s="168">
        <f>IF(BB12=5,G12,0)</f>
        <v>0</v>
      </c>
      <c r="CA12" s="168">
        <v>1</v>
      </c>
      <c r="CB12" s="168">
        <v>7</v>
      </c>
      <c r="CC12" s="204"/>
      <c r="CD12" s="204"/>
    </row>
    <row r="13" spans="1:17" ht="12.75">
      <c r="A13" s="205"/>
      <c r="B13" s="206"/>
      <c r="C13" s="209" t="s">
        <v>95</v>
      </c>
      <c r="D13" s="210"/>
      <c r="E13" s="211">
        <v>2</v>
      </c>
      <c r="F13" s="212"/>
      <c r="G13" s="213"/>
      <c r="H13" s="214"/>
      <c r="I13" s="215"/>
      <c r="J13" s="214"/>
      <c r="K13" s="215"/>
      <c r="M13" s="207">
        <v>2</v>
      </c>
      <c r="O13" s="208"/>
      <c r="Q13" s="196"/>
    </row>
    <row r="14" spans="1:82" ht="12.75">
      <c r="A14" s="197">
        <v>3</v>
      </c>
      <c r="B14" s="198" t="s">
        <v>96</v>
      </c>
      <c r="C14" s="199" t="s">
        <v>97</v>
      </c>
      <c r="D14" s="200" t="s">
        <v>94</v>
      </c>
      <c r="E14" s="201">
        <v>1</v>
      </c>
      <c r="F14" s="201">
        <v>0</v>
      </c>
      <c r="G14" s="202">
        <f>E14*F14</f>
        <v>0</v>
      </c>
      <c r="H14" s="203">
        <v>0</v>
      </c>
      <c r="I14" s="203">
        <f>E14*H14</f>
        <v>0</v>
      </c>
      <c r="J14" s="203">
        <v>-0.00197999999999965</v>
      </c>
      <c r="K14" s="203">
        <f>E14*J14</f>
        <v>-0.00197999999999965</v>
      </c>
      <c r="Q14" s="196">
        <v>2</v>
      </c>
      <c r="AA14" s="168">
        <v>1</v>
      </c>
      <c r="AB14" s="168">
        <v>7</v>
      </c>
      <c r="AC14" s="168">
        <v>7</v>
      </c>
      <c r="BB14" s="168">
        <v>1</v>
      </c>
      <c r="BC14" s="168">
        <f>IF(BB14=1,G14,0)</f>
        <v>0</v>
      </c>
      <c r="BD14" s="168">
        <f>IF(BB14=2,G14,0)</f>
        <v>0</v>
      </c>
      <c r="BE14" s="168">
        <f>IF(BB14=3,G14,0)</f>
        <v>0</v>
      </c>
      <c r="BF14" s="168">
        <f>IF(BB14=4,G14,0)</f>
        <v>0</v>
      </c>
      <c r="BG14" s="168">
        <f>IF(BB14=5,G14,0)</f>
        <v>0</v>
      </c>
      <c r="CA14" s="168">
        <v>1</v>
      </c>
      <c r="CB14" s="168">
        <v>7</v>
      </c>
      <c r="CC14" s="204"/>
      <c r="CD14" s="204"/>
    </row>
    <row r="15" spans="1:17" ht="12.75">
      <c r="A15" s="205"/>
      <c r="B15" s="206"/>
      <c r="C15" s="209" t="s">
        <v>77</v>
      </c>
      <c r="D15" s="210"/>
      <c r="E15" s="211">
        <v>1</v>
      </c>
      <c r="F15" s="212"/>
      <c r="G15" s="213"/>
      <c r="H15" s="214"/>
      <c r="I15" s="215"/>
      <c r="J15" s="214"/>
      <c r="K15" s="215"/>
      <c r="M15" s="207">
        <v>1</v>
      </c>
      <c r="O15" s="208"/>
      <c r="Q15" s="196"/>
    </row>
    <row r="16" spans="1:82" ht="12.75">
      <c r="A16" s="197">
        <v>4</v>
      </c>
      <c r="B16" s="198" t="s">
        <v>98</v>
      </c>
      <c r="C16" s="199" t="s">
        <v>99</v>
      </c>
      <c r="D16" s="200" t="s">
        <v>89</v>
      </c>
      <c r="E16" s="201">
        <v>1</v>
      </c>
      <c r="F16" s="201">
        <v>0</v>
      </c>
      <c r="G16" s="202">
        <f>E16*F16</f>
        <v>0</v>
      </c>
      <c r="H16" s="203">
        <v>0</v>
      </c>
      <c r="I16" s="203">
        <f>E16*H16</f>
        <v>0</v>
      </c>
      <c r="J16" s="203">
        <v>-0.00309999999999988</v>
      </c>
      <c r="K16" s="203">
        <f>E16*J16</f>
        <v>-0.00309999999999988</v>
      </c>
      <c r="Q16" s="196">
        <v>2</v>
      </c>
      <c r="AA16" s="168">
        <v>1</v>
      </c>
      <c r="AB16" s="168">
        <v>7</v>
      </c>
      <c r="AC16" s="168">
        <v>7</v>
      </c>
      <c r="BB16" s="168">
        <v>1</v>
      </c>
      <c r="BC16" s="168">
        <f>IF(BB16=1,G16,0)</f>
        <v>0</v>
      </c>
      <c r="BD16" s="168">
        <f>IF(BB16=2,G16,0)</f>
        <v>0</v>
      </c>
      <c r="BE16" s="168">
        <f>IF(BB16=3,G16,0)</f>
        <v>0</v>
      </c>
      <c r="BF16" s="168">
        <f>IF(BB16=4,G16,0)</f>
        <v>0</v>
      </c>
      <c r="BG16" s="168">
        <f>IF(BB16=5,G16,0)</f>
        <v>0</v>
      </c>
      <c r="CA16" s="168">
        <v>1</v>
      </c>
      <c r="CB16" s="168">
        <v>7</v>
      </c>
      <c r="CC16" s="204"/>
      <c r="CD16" s="204"/>
    </row>
    <row r="17" spans="1:17" ht="12.75">
      <c r="A17" s="205"/>
      <c r="B17" s="206"/>
      <c r="C17" s="209" t="s">
        <v>77</v>
      </c>
      <c r="D17" s="210"/>
      <c r="E17" s="211">
        <v>1</v>
      </c>
      <c r="F17" s="212"/>
      <c r="G17" s="213"/>
      <c r="H17" s="214"/>
      <c r="I17" s="215"/>
      <c r="J17" s="214"/>
      <c r="K17" s="215"/>
      <c r="M17" s="207">
        <v>1</v>
      </c>
      <c r="O17" s="208"/>
      <c r="Q17" s="196"/>
    </row>
    <row r="18" spans="1:82" ht="12.75">
      <c r="A18" s="197">
        <v>5</v>
      </c>
      <c r="B18" s="198" t="s">
        <v>100</v>
      </c>
      <c r="C18" s="199" t="s">
        <v>101</v>
      </c>
      <c r="D18" s="200" t="s">
        <v>89</v>
      </c>
      <c r="E18" s="201">
        <v>2</v>
      </c>
      <c r="F18" s="201">
        <v>0</v>
      </c>
      <c r="G18" s="202">
        <f>E18*F18</f>
        <v>0</v>
      </c>
      <c r="H18" s="203">
        <v>0</v>
      </c>
      <c r="I18" s="203">
        <f>E18*H18</f>
        <v>0</v>
      </c>
      <c r="J18" s="203">
        <v>-0.00419999999999732</v>
      </c>
      <c r="K18" s="203">
        <f>E18*J18</f>
        <v>-0.00839999999999464</v>
      </c>
      <c r="Q18" s="196">
        <v>2</v>
      </c>
      <c r="AA18" s="168">
        <v>1</v>
      </c>
      <c r="AB18" s="168">
        <v>7</v>
      </c>
      <c r="AC18" s="168">
        <v>7</v>
      </c>
      <c r="BB18" s="168">
        <v>1</v>
      </c>
      <c r="BC18" s="168">
        <f>IF(BB18=1,G18,0)</f>
        <v>0</v>
      </c>
      <c r="BD18" s="168">
        <f>IF(BB18=2,G18,0)</f>
        <v>0</v>
      </c>
      <c r="BE18" s="168">
        <f>IF(BB18=3,G18,0)</f>
        <v>0</v>
      </c>
      <c r="BF18" s="168">
        <f>IF(BB18=4,G18,0)</f>
        <v>0</v>
      </c>
      <c r="BG18" s="168">
        <f>IF(BB18=5,G18,0)</f>
        <v>0</v>
      </c>
      <c r="CA18" s="168">
        <v>1</v>
      </c>
      <c r="CB18" s="168">
        <v>7</v>
      </c>
      <c r="CC18" s="204"/>
      <c r="CD18" s="204"/>
    </row>
    <row r="19" spans="1:17" ht="12.75">
      <c r="A19" s="205"/>
      <c r="B19" s="206"/>
      <c r="C19" s="209" t="s">
        <v>95</v>
      </c>
      <c r="D19" s="210"/>
      <c r="E19" s="211">
        <v>2</v>
      </c>
      <c r="F19" s="212"/>
      <c r="G19" s="213"/>
      <c r="H19" s="214"/>
      <c r="I19" s="215"/>
      <c r="J19" s="214"/>
      <c r="K19" s="215"/>
      <c r="M19" s="207">
        <v>2</v>
      </c>
      <c r="O19" s="208"/>
      <c r="Q19" s="196"/>
    </row>
    <row r="20" spans="1:82" ht="12.75">
      <c r="A20" s="197">
        <v>6</v>
      </c>
      <c r="B20" s="198" t="s">
        <v>102</v>
      </c>
      <c r="C20" s="199" t="s">
        <v>103</v>
      </c>
      <c r="D20" s="200" t="s">
        <v>89</v>
      </c>
      <c r="E20" s="201">
        <v>8</v>
      </c>
      <c r="F20" s="201">
        <v>0</v>
      </c>
      <c r="G20" s="202">
        <f>E20*F20</f>
        <v>0</v>
      </c>
      <c r="H20" s="203">
        <v>0</v>
      </c>
      <c r="I20" s="203">
        <f>E20*H20</f>
        <v>0</v>
      </c>
      <c r="J20" s="203">
        <v>-0.000220000000000109</v>
      </c>
      <c r="K20" s="203">
        <f>E20*J20</f>
        <v>-0.001760000000000872</v>
      </c>
      <c r="Q20" s="196">
        <v>2</v>
      </c>
      <c r="AA20" s="168">
        <v>1</v>
      </c>
      <c r="AB20" s="168">
        <v>7</v>
      </c>
      <c r="AC20" s="168">
        <v>7</v>
      </c>
      <c r="BB20" s="168">
        <v>1</v>
      </c>
      <c r="BC20" s="168">
        <f>IF(BB20=1,G20,0)</f>
        <v>0</v>
      </c>
      <c r="BD20" s="168">
        <f>IF(BB20=2,G20,0)</f>
        <v>0</v>
      </c>
      <c r="BE20" s="168">
        <f>IF(BB20=3,G20,0)</f>
        <v>0</v>
      </c>
      <c r="BF20" s="168">
        <f>IF(BB20=4,G20,0)</f>
        <v>0</v>
      </c>
      <c r="BG20" s="168">
        <f>IF(BB20=5,G20,0)</f>
        <v>0</v>
      </c>
      <c r="CA20" s="168">
        <v>1</v>
      </c>
      <c r="CB20" s="168">
        <v>7</v>
      </c>
      <c r="CC20" s="204"/>
      <c r="CD20" s="204"/>
    </row>
    <row r="21" spans="1:17" ht="12.75">
      <c r="A21" s="205"/>
      <c r="B21" s="206"/>
      <c r="C21" s="209" t="s">
        <v>104</v>
      </c>
      <c r="D21" s="210"/>
      <c r="E21" s="211">
        <v>8</v>
      </c>
      <c r="F21" s="212"/>
      <c r="G21" s="213"/>
      <c r="H21" s="214"/>
      <c r="I21" s="215"/>
      <c r="J21" s="214"/>
      <c r="K21" s="215"/>
      <c r="M21" s="207">
        <v>8</v>
      </c>
      <c r="O21" s="208"/>
      <c r="Q21" s="196"/>
    </row>
    <row r="22" spans="1:82" ht="12.75">
      <c r="A22" s="197">
        <v>7</v>
      </c>
      <c r="B22" s="198" t="s">
        <v>105</v>
      </c>
      <c r="C22" s="199" t="s">
        <v>106</v>
      </c>
      <c r="D22" s="200" t="s">
        <v>89</v>
      </c>
      <c r="E22" s="201">
        <v>4</v>
      </c>
      <c r="F22" s="201">
        <v>0</v>
      </c>
      <c r="G22" s="202">
        <f>E22*F22</f>
        <v>0</v>
      </c>
      <c r="H22" s="203">
        <v>0</v>
      </c>
      <c r="I22" s="203">
        <f>E22*H22</f>
        <v>0</v>
      </c>
      <c r="J22" s="203">
        <v>-0.000530000000000364</v>
      </c>
      <c r="K22" s="203">
        <f>E22*J22</f>
        <v>-0.002120000000001456</v>
      </c>
      <c r="Q22" s="196">
        <v>2</v>
      </c>
      <c r="AA22" s="168">
        <v>1</v>
      </c>
      <c r="AB22" s="168">
        <v>7</v>
      </c>
      <c r="AC22" s="168">
        <v>7</v>
      </c>
      <c r="BB22" s="168">
        <v>1</v>
      </c>
      <c r="BC22" s="168">
        <f>IF(BB22=1,G22,0)</f>
        <v>0</v>
      </c>
      <c r="BD22" s="168">
        <f>IF(BB22=2,G22,0)</f>
        <v>0</v>
      </c>
      <c r="BE22" s="168">
        <f>IF(BB22=3,G22,0)</f>
        <v>0</v>
      </c>
      <c r="BF22" s="168">
        <f>IF(BB22=4,G22,0)</f>
        <v>0</v>
      </c>
      <c r="BG22" s="168">
        <f>IF(BB22=5,G22,0)</f>
        <v>0</v>
      </c>
      <c r="CA22" s="168">
        <v>1</v>
      </c>
      <c r="CB22" s="168">
        <v>7</v>
      </c>
      <c r="CC22" s="204"/>
      <c r="CD22" s="204"/>
    </row>
    <row r="23" spans="1:17" ht="12.75">
      <c r="A23" s="205"/>
      <c r="B23" s="206"/>
      <c r="C23" s="209" t="s">
        <v>107</v>
      </c>
      <c r="D23" s="210"/>
      <c r="E23" s="211">
        <v>4</v>
      </c>
      <c r="F23" s="212"/>
      <c r="G23" s="213"/>
      <c r="H23" s="214"/>
      <c r="I23" s="215"/>
      <c r="J23" s="214"/>
      <c r="K23" s="215"/>
      <c r="M23" s="207">
        <v>4</v>
      </c>
      <c r="O23" s="208"/>
      <c r="Q23" s="196"/>
    </row>
    <row r="24" spans="1:82" ht="12.75">
      <c r="A24" s="197">
        <v>8</v>
      </c>
      <c r="B24" s="198" t="s">
        <v>108</v>
      </c>
      <c r="C24" s="199" t="s">
        <v>109</v>
      </c>
      <c r="D24" s="200" t="s">
        <v>110</v>
      </c>
      <c r="E24" s="201">
        <v>1</v>
      </c>
      <c r="F24" s="201">
        <v>0</v>
      </c>
      <c r="G24" s="202">
        <f>E24*F24</f>
        <v>0</v>
      </c>
      <c r="H24" s="203">
        <v>0</v>
      </c>
      <c r="I24" s="203">
        <f>E24*H24</f>
        <v>0</v>
      </c>
      <c r="J24" s="203">
        <v>-0.0346999999999866</v>
      </c>
      <c r="K24" s="203">
        <f>E24*J24</f>
        <v>-0.0346999999999866</v>
      </c>
      <c r="Q24" s="196">
        <v>2</v>
      </c>
      <c r="AA24" s="168">
        <v>1</v>
      </c>
      <c r="AB24" s="168">
        <v>7</v>
      </c>
      <c r="AC24" s="168">
        <v>7</v>
      </c>
      <c r="BB24" s="168">
        <v>1</v>
      </c>
      <c r="BC24" s="168">
        <f>IF(BB24=1,G24,0)</f>
        <v>0</v>
      </c>
      <c r="BD24" s="168">
        <f>IF(BB24=2,G24,0)</f>
        <v>0</v>
      </c>
      <c r="BE24" s="168">
        <f>IF(BB24=3,G24,0)</f>
        <v>0</v>
      </c>
      <c r="BF24" s="168">
        <f>IF(BB24=4,G24,0)</f>
        <v>0</v>
      </c>
      <c r="BG24" s="168">
        <f>IF(BB24=5,G24,0)</f>
        <v>0</v>
      </c>
      <c r="CA24" s="168">
        <v>1</v>
      </c>
      <c r="CB24" s="168">
        <v>7</v>
      </c>
      <c r="CC24" s="204"/>
      <c r="CD24" s="204"/>
    </row>
    <row r="25" spans="1:17" ht="12.75">
      <c r="A25" s="205"/>
      <c r="B25" s="206"/>
      <c r="C25" s="209" t="s">
        <v>77</v>
      </c>
      <c r="D25" s="210"/>
      <c r="E25" s="211">
        <v>1</v>
      </c>
      <c r="F25" s="212"/>
      <c r="G25" s="213"/>
      <c r="H25" s="214"/>
      <c r="I25" s="215"/>
      <c r="J25" s="214"/>
      <c r="K25" s="215"/>
      <c r="M25" s="207">
        <v>1</v>
      </c>
      <c r="O25" s="208"/>
      <c r="Q25" s="196"/>
    </row>
    <row r="26" spans="1:82" ht="12.75">
      <c r="A26" s="197">
        <v>9</v>
      </c>
      <c r="B26" s="198" t="s">
        <v>111</v>
      </c>
      <c r="C26" s="199" t="s">
        <v>112</v>
      </c>
      <c r="D26" s="200" t="s">
        <v>110</v>
      </c>
      <c r="E26" s="201">
        <v>5</v>
      </c>
      <c r="F26" s="201">
        <v>0</v>
      </c>
      <c r="G26" s="202">
        <f>E26*F26</f>
        <v>0</v>
      </c>
      <c r="H26" s="203">
        <v>0</v>
      </c>
      <c r="I26" s="203">
        <f>E26*H26</f>
        <v>0</v>
      </c>
      <c r="J26" s="203">
        <v>-0.00155999999999956</v>
      </c>
      <c r="K26" s="203">
        <f>E26*J26</f>
        <v>-0.0077999999999978</v>
      </c>
      <c r="Q26" s="196">
        <v>2</v>
      </c>
      <c r="AA26" s="168">
        <v>1</v>
      </c>
      <c r="AB26" s="168">
        <v>0</v>
      </c>
      <c r="AC26" s="168">
        <v>0</v>
      </c>
      <c r="BB26" s="168">
        <v>1</v>
      </c>
      <c r="BC26" s="168">
        <f>IF(BB26=1,G26,0)</f>
        <v>0</v>
      </c>
      <c r="BD26" s="168">
        <f>IF(BB26=2,G26,0)</f>
        <v>0</v>
      </c>
      <c r="BE26" s="168">
        <f>IF(BB26=3,G26,0)</f>
        <v>0</v>
      </c>
      <c r="BF26" s="168">
        <f>IF(BB26=4,G26,0)</f>
        <v>0</v>
      </c>
      <c r="BG26" s="168">
        <f>IF(BB26=5,G26,0)</f>
        <v>0</v>
      </c>
      <c r="CA26" s="168">
        <v>1</v>
      </c>
      <c r="CB26" s="168">
        <v>0</v>
      </c>
      <c r="CC26" s="204"/>
      <c r="CD26" s="204"/>
    </row>
    <row r="27" spans="1:17" ht="12.75">
      <c r="A27" s="205"/>
      <c r="B27" s="206"/>
      <c r="C27" s="209" t="s">
        <v>113</v>
      </c>
      <c r="D27" s="210"/>
      <c r="E27" s="211">
        <v>5</v>
      </c>
      <c r="F27" s="212"/>
      <c r="G27" s="213"/>
      <c r="H27" s="214"/>
      <c r="I27" s="215"/>
      <c r="J27" s="214"/>
      <c r="K27" s="215"/>
      <c r="M27" s="207">
        <v>5</v>
      </c>
      <c r="O27" s="208"/>
      <c r="Q27" s="196"/>
    </row>
    <row r="28" spans="1:82" ht="12.75">
      <c r="A28" s="197">
        <v>10</v>
      </c>
      <c r="B28" s="198" t="s">
        <v>114</v>
      </c>
      <c r="C28" s="199" t="s">
        <v>115</v>
      </c>
      <c r="D28" s="200" t="s">
        <v>89</v>
      </c>
      <c r="E28" s="201">
        <v>1</v>
      </c>
      <c r="F28" s="201">
        <v>0</v>
      </c>
      <c r="G28" s="202">
        <f>E28*F28</f>
        <v>0</v>
      </c>
      <c r="H28" s="203">
        <v>0</v>
      </c>
      <c r="I28" s="203">
        <f>E28*H28</f>
        <v>0</v>
      </c>
      <c r="J28" s="203">
        <v>-0.0190000000000055</v>
      </c>
      <c r="K28" s="203">
        <f>E28*J28</f>
        <v>-0.0190000000000055</v>
      </c>
      <c r="Q28" s="196">
        <v>2</v>
      </c>
      <c r="AA28" s="168">
        <v>2</v>
      </c>
      <c r="AB28" s="168">
        <v>7</v>
      </c>
      <c r="AC28" s="168">
        <v>7</v>
      </c>
      <c r="BB28" s="168">
        <v>1</v>
      </c>
      <c r="BC28" s="168">
        <f>IF(BB28=1,G28,0)</f>
        <v>0</v>
      </c>
      <c r="BD28" s="168">
        <f>IF(BB28=2,G28,0)</f>
        <v>0</v>
      </c>
      <c r="BE28" s="168">
        <f>IF(BB28=3,G28,0)</f>
        <v>0</v>
      </c>
      <c r="BF28" s="168">
        <f>IF(BB28=4,G28,0)</f>
        <v>0</v>
      </c>
      <c r="BG28" s="168">
        <f>IF(BB28=5,G28,0)</f>
        <v>0</v>
      </c>
      <c r="CA28" s="168">
        <v>2</v>
      </c>
      <c r="CB28" s="168">
        <v>7</v>
      </c>
      <c r="CC28" s="204"/>
      <c r="CD28" s="204"/>
    </row>
    <row r="29" spans="1:17" ht="12.75">
      <c r="A29" s="205"/>
      <c r="B29" s="206"/>
      <c r="C29" s="209" t="s">
        <v>77</v>
      </c>
      <c r="D29" s="210"/>
      <c r="E29" s="211">
        <v>1</v>
      </c>
      <c r="F29" s="212"/>
      <c r="G29" s="213"/>
      <c r="H29" s="214"/>
      <c r="I29" s="215"/>
      <c r="J29" s="214"/>
      <c r="K29" s="215"/>
      <c r="M29" s="207">
        <v>1</v>
      </c>
      <c r="O29" s="208"/>
      <c r="Q29" s="196"/>
    </row>
    <row r="30" spans="1:82" ht="12.75">
      <c r="A30" s="197">
        <v>11</v>
      </c>
      <c r="B30" s="198" t="s">
        <v>116</v>
      </c>
      <c r="C30" s="199" t="s">
        <v>117</v>
      </c>
      <c r="D30" s="200" t="s">
        <v>89</v>
      </c>
      <c r="E30" s="201">
        <v>1</v>
      </c>
      <c r="F30" s="201">
        <v>0</v>
      </c>
      <c r="G30" s="202">
        <f>E30*F30</f>
        <v>0</v>
      </c>
      <c r="H30" s="203">
        <v>0</v>
      </c>
      <c r="I30" s="203">
        <f>E30*H30</f>
        <v>0</v>
      </c>
      <c r="J30" s="203">
        <v>-0.0314099999999939</v>
      </c>
      <c r="K30" s="203">
        <f>E30*J30</f>
        <v>-0.0314099999999939</v>
      </c>
      <c r="Q30" s="196">
        <v>2</v>
      </c>
      <c r="AA30" s="168">
        <v>2</v>
      </c>
      <c r="AB30" s="168">
        <v>7</v>
      </c>
      <c r="AC30" s="168">
        <v>7</v>
      </c>
      <c r="BB30" s="168">
        <v>1</v>
      </c>
      <c r="BC30" s="168">
        <f>IF(BB30=1,G30,0)</f>
        <v>0</v>
      </c>
      <c r="BD30" s="168">
        <f>IF(BB30=2,G30,0)</f>
        <v>0</v>
      </c>
      <c r="BE30" s="168">
        <f>IF(BB30=3,G30,0)</f>
        <v>0</v>
      </c>
      <c r="BF30" s="168">
        <f>IF(BB30=4,G30,0)</f>
        <v>0</v>
      </c>
      <c r="BG30" s="168">
        <f>IF(BB30=5,G30,0)</f>
        <v>0</v>
      </c>
      <c r="CA30" s="168">
        <v>2</v>
      </c>
      <c r="CB30" s="168">
        <v>7</v>
      </c>
      <c r="CC30" s="204"/>
      <c r="CD30" s="204"/>
    </row>
    <row r="31" spans="1:17" ht="12.75">
      <c r="A31" s="205"/>
      <c r="B31" s="206"/>
      <c r="C31" s="209" t="s">
        <v>77</v>
      </c>
      <c r="D31" s="210"/>
      <c r="E31" s="211">
        <v>1</v>
      </c>
      <c r="F31" s="212"/>
      <c r="G31" s="213"/>
      <c r="H31" s="214"/>
      <c r="I31" s="215"/>
      <c r="J31" s="214"/>
      <c r="K31" s="215"/>
      <c r="M31" s="207">
        <v>1</v>
      </c>
      <c r="O31" s="208"/>
      <c r="Q31" s="196"/>
    </row>
    <row r="32" spans="1:82" ht="12.75">
      <c r="A32" s="197">
        <v>12</v>
      </c>
      <c r="B32" s="198" t="s">
        <v>118</v>
      </c>
      <c r="C32" s="199" t="s">
        <v>119</v>
      </c>
      <c r="D32" s="200" t="s">
        <v>120</v>
      </c>
      <c r="E32" s="201">
        <v>0.0896999999999881</v>
      </c>
      <c r="F32" s="201">
        <v>0</v>
      </c>
      <c r="G32" s="202">
        <f>E32*F32</f>
        <v>0</v>
      </c>
      <c r="H32" s="203">
        <v>0</v>
      </c>
      <c r="I32" s="203">
        <f>E32*H32</f>
        <v>0</v>
      </c>
      <c r="J32" s="203">
        <v>0</v>
      </c>
      <c r="K32" s="203">
        <f>E32*J32</f>
        <v>0</v>
      </c>
      <c r="Q32" s="196">
        <v>2</v>
      </c>
      <c r="AA32" s="168">
        <v>8</v>
      </c>
      <c r="AB32" s="168">
        <v>1</v>
      </c>
      <c r="AC32" s="168">
        <v>3</v>
      </c>
      <c r="BB32" s="168">
        <v>1</v>
      </c>
      <c r="BC32" s="168">
        <f>IF(BB32=1,G32,0)</f>
        <v>0</v>
      </c>
      <c r="BD32" s="168">
        <f>IF(BB32=2,G32,0)</f>
        <v>0</v>
      </c>
      <c r="BE32" s="168">
        <f>IF(BB32=3,G32,0)</f>
        <v>0</v>
      </c>
      <c r="BF32" s="168">
        <f>IF(BB32=4,G32,0)</f>
        <v>0</v>
      </c>
      <c r="BG32" s="168">
        <f>IF(BB32=5,G32,0)</f>
        <v>0</v>
      </c>
      <c r="CA32" s="168">
        <v>8</v>
      </c>
      <c r="CB32" s="168">
        <v>1</v>
      </c>
      <c r="CC32" s="204"/>
      <c r="CD32" s="204"/>
    </row>
    <row r="33" spans="1:59" ht="12.75">
      <c r="A33" s="216"/>
      <c r="B33" s="217" t="s">
        <v>78</v>
      </c>
      <c r="C33" s="218" t="str">
        <f>CONCATENATE(B11," ",C11)</f>
        <v>96 Bourání konstrukcí</v>
      </c>
      <c r="D33" s="219"/>
      <c r="E33" s="220"/>
      <c r="F33" s="221"/>
      <c r="G33" s="222">
        <f>SUM(G11:G32)</f>
        <v>0</v>
      </c>
      <c r="H33" s="223"/>
      <c r="I33" s="224">
        <f>SUM(I11:I32)</f>
        <v>0</v>
      </c>
      <c r="J33" s="223"/>
      <c r="K33" s="224">
        <f>SUM(K11:K32)</f>
        <v>-0.1401099999999875</v>
      </c>
      <c r="Q33" s="196">
        <v>4</v>
      </c>
      <c r="BC33" s="225">
        <f>SUM(BC11:BC32)</f>
        <v>0</v>
      </c>
      <c r="BD33" s="225">
        <f>SUM(BD11:BD32)</f>
        <v>0</v>
      </c>
      <c r="BE33" s="225">
        <f>SUM(BE11:BE32)</f>
        <v>0</v>
      </c>
      <c r="BF33" s="225">
        <f>SUM(BF11:BF32)</f>
        <v>0</v>
      </c>
      <c r="BG33" s="225">
        <f>SUM(BG11:BG32)</f>
        <v>0</v>
      </c>
    </row>
    <row r="34" spans="1:17" ht="12.75">
      <c r="A34" s="188" t="s">
        <v>76</v>
      </c>
      <c r="B34" s="189" t="s">
        <v>121</v>
      </c>
      <c r="C34" s="190" t="s">
        <v>122</v>
      </c>
      <c r="D34" s="191"/>
      <c r="E34" s="192"/>
      <c r="F34" s="192"/>
      <c r="G34" s="193"/>
      <c r="H34" s="194"/>
      <c r="I34" s="195"/>
      <c r="J34" s="194"/>
      <c r="K34" s="195"/>
      <c r="Q34" s="196">
        <v>1</v>
      </c>
    </row>
    <row r="35" spans="1:82" ht="12.75">
      <c r="A35" s="197">
        <v>13</v>
      </c>
      <c r="B35" s="198" t="s">
        <v>123</v>
      </c>
      <c r="C35" s="199" t="s">
        <v>124</v>
      </c>
      <c r="D35" s="200" t="s">
        <v>89</v>
      </c>
      <c r="E35" s="201">
        <v>2</v>
      </c>
      <c r="F35" s="201">
        <v>0</v>
      </c>
      <c r="G35" s="202">
        <f>E35*F35</f>
        <v>0</v>
      </c>
      <c r="H35" s="203">
        <v>0</v>
      </c>
      <c r="I35" s="203">
        <f>E35*H35</f>
        <v>0</v>
      </c>
      <c r="J35" s="203">
        <v>-0.0190000000000055</v>
      </c>
      <c r="K35" s="203">
        <f>E35*J35</f>
        <v>-0.038000000000011</v>
      </c>
      <c r="Q35" s="196">
        <v>2</v>
      </c>
      <c r="AA35" s="168">
        <v>1</v>
      </c>
      <c r="AB35" s="168">
        <v>1</v>
      </c>
      <c r="AC35" s="168">
        <v>1</v>
      </c>
      <c r="BB35" s="168">
        <v>1</v>
      </c>
      <c r="BC35" s="168">
        <f>IF(BB35=1,G35,0)</f>
        <v>0</v>
      </c>
      <c r="BD35" s="168">
        <f>IF(BB35=2,G35,0)</f>
        <v>0</v>
      </c>
      <c r="BE35" s="168">
        <f>IF(BB35=3,G35,0)</f>
        <v>0</v>
      </c>
      <c r="BF35" s="168">
        <f>IF(BB35=4,G35,0)</f>
        <v>0</v>
      </c>
      <c r="BG35" s="168">
        <f>IF(BB35=5,G35,0)</f>
        <v>0</v>
      </c>
      <c r="CA35" s="168">
        <v>1</v>
      </c>
      <c r="CB35" s="168">
        <v>1</v>
      </c>
      <c r="CC35" s="204"/>
      <c r="CD35" s="204"/>
    </row>
    <row r="36" spans="1:17" ht="12.75">
      <c r="A36" s="205"/>
      <c r="B36" s="206"/>
      <c r="C36" s="209" t="s">
        <v>95</v>
      </c>
      <c r="D36" s="210"/>
      <c r="E36" s="211">
        <v>2</v>
      </c>
      <c r="F36" s="212"/>
      <c r="G36" s="213"/>
      <c r="H36" s="214"/>
      <c r="I36" s="215"/>
      <c r="J36" s="214"/>
      <c r="K36" s="215"/>
      <c r="M36" s="207">
        <v>2</v>
      </c>
      <c r="O36" s="208"/>
      <c r="Q36" s="196"/>
    </row>
    <row r="37" spans="1:82" ht="12.75">
      <c r="A37" s="197">
        <v>14</v>
      </c>
      <c r="B37" s="198" t="s">
        <v>125</v>
      </c>
      <c r="C37" s="199" t="s">
        <v>126</v>
      </c>
      <c r="D37" s="200" t="s">
        <v>120</v>
      </c>
      <c r="E37" s="201">
        <v>0.912000000000262</v>
      </c>
      <c r="F37" s="201">
        <v>0</v>
      </c>
      <c r="G37" s="202">
        <f>E37*F37</f>
        <v>0</v>
      </c>
      <c r="H37" s="203">
        <v>0</v>
      </c>
      <c r="I37" s="203">
        <f>E37*H37</f>
        <v>0</v>
      </c>
      <c r="J37" s="203">
        <v>0</v>
      </c>
      <c r="K37" s="203">
        <f>E37*J37</f>
        <v>0</v>
      </c>
      <c r="Q37" s="196">
        <v>2</v>
      </c>
      <c r="AA37" s="168">
        <v>8</v>
      </c>
      <c r="AB37" s="168">
        <v>0</v>
      </c>
      <c r="AC37" s="168">
        <v>3</v>
      </c>
      <c r="BB37" s="168">
        <v>1</v>
      </c>
      <c r="BC37" s="168">
        <f>IF(BB37=1,G37,0)</f>
        <v>0</v>
      </c>
      <c r="BD37" s="168">
        <f>IF(BB37=2,G37,0)</f>
        <v>0</v>
      </c>
      <c r="BE37" s="168">
        <f>IF(BB37=3,G37,0)</f>
        <v>0</v>
      </c>
      <c r="BF37" s="168">
        <f>IF(BB37=4,G37,0)</f>
        <v>0</v>
      </c>
      <c r="BG37" s="168">
        <f>IF(BB37=5,G37,0)</f>
        <v>0</v>
      </c>
      <c r="CA37" s="168">
        <v>8</v>
      </c>
      <c r="CB37" s="168">
        <v>0</v>
      </c>
      <c r="CC37" s="204"/>
      <c r="CD37" s="204"/>
    </row>
    <row r="38" spans="1:82" ht="12.75">
      <c r="A38" s="197">
        <v>15</v>
      </c>
      <c r="B38" s="198" t="s">
        <v>127</v>
      </c>
      <c r="C38" s="199" t="s">
        <v>128</v>
      </c>
      <c r="D38" s="200" t="s">
        <v>120</v>
      </c>
      <c r="E38" s="201">
        <v>0.342000000000098</v>
      </c>
      <c r="F38" s="201">
        <v>0</v>
      </c>
      <c r="G38" s="202">
        <f>E38*F38</f>
        <v>0</v>
      </c>
      <c r="H38" s="203">
        <v>0</v>
      </c>
      <c r="I38" s="203">
        <f>E38*H38</f>
        <v>0</v>
      </c>
      <c r="J38" s="203">
        <v>0</v>
      </c>
      <c r="K38" s="203">
        <f>E38*J38</f>
        <v>0</v>
      </c>
      <c r="Q38" s="196">
        <v>2</v>
      </c>
      <c r="AA38" s="168">
        <v>8</v>
      </c>
      <c r="AB38" s="168">
        <v>0</v>
      </c>
      <c r="AC38" s="168">
        <v>3</v>
      </c>
      <c r="BB38" s="168">
        <v>1</v>
      </c>
      <c r="BC38" s="168">
        <f>IF(BB38=1,G38,0)</f>
        <v>0</v>
      </c>
      <c r="BD38" s="168">
        <f>IF(BB38=2,G38,0)</f>
        <v>0</v>
      </c>
      <c r="BE38" s="168">
        <f>IF(BB38=3,G38,0)</f>
        <v>0</v>
      </c>
      <c r="BF38" s="168">
        <f>IF(BB38=4,G38,0)</f>
        <v>0</v>
      </c>
      <c r="BG38" s="168">
        <f>IF(BB38=5,G38,0)</f>
        <v>0</v>
      </c>
      <c r="CA38" s="168">
        <v>8</v>
      </c>
      <c r="CB38" s="168">
        <v>0</v>
      </c>
      <c r="CC38" s="204"/>
      <c r="CD38" s="204"/>
    </row>
    <row r="39" spans="1:82" ht="12.75">
      <c r="A39" s="197">
        <v>16</v>
      </c>
      <c r="B39" s="198" t="s">
        <v>129</v>
      </c>
      <c r="C39" s="199" t="s">
        <v>130</v>
      </c>
      <c r="D39" s="200" t="s">
        <v>120</v>
      </c>
      <c r="E39" s="201">
        <v>0.0380000000000109</v>
      </c>
      <c r="F39" s="201">
        <v>0</v>
      </c>
      <c r="G39" s="202">
        <f>E39*F39</f>
        <v>0</v>
      </c>
      <c r="H39" s="203">
        <v>0</v>
      </c>
      <c r="I39" s="203">
        <f>E39*H39</f>
        <v>0</v>
      </c>
      <c r="J39" s="203">
        <v>0</v>
      </c>
      <c r="K39" s="203">
        <f>E39*J39</f>
        <v>0</v>
      </c>
      <c r="Q39" s="196">
        <v>2</v>
      </c>
      <c r="AA39" s="168">
        <v>8</v>
      </c>
      <c r="AB39" s="168">
        <v>0</v>
      </c>
      <c r="AC39" s="168">
        <v>3</v>
      </c>
      <c r="BB39" s="168">
        <v>1</v>
      </c>
      <c r="BC39" s="168">
        <f>IF(BB39=1,G39,0)</f>
        <v>0</v>
      </c>
      <c r="BD39" s="168">
        <f>IF(BB39=2,G39,0)</f>
        <v>0</v>
      </c>
      <c r="BE39" s="168">
        <f>IF(BB39=3,G39,0)</f>
        <v>0</v>
      </c>
      <c r="BF39" s="168">
        <f>IF(BB39=4,G39,0)</f>
        <v>0</v>
      </c>
      <c r="BG39" s="168">
        <f>IF(BB39=5,G39,0)</f>
        <v>0</v>
      </c>
      <c r="CA39" s="168">
        <v>8</v>
      </c>
      <c r="CB39" s="168">
        <v>0</v>
      </c>
      <c r="CC39" s="204"/>
      <c r="CD39" s="204"/>
    </row>
    <row r="40" spans="1:82" ht="12.75">
      <c r="A40" s="197">
        <v>17</v>
      </c>
      <c r="B40" s="198" t="s">
        <v>131</v>
      </c>
      <c r="C40" s="199" t="s">
        <v>132</v>
      </c>
      <c r="D40" s="200" t="s">
        <v>120</v>
      </c>
      <c r="E40" s="201">
        <v>0.0380000000000109</v>
      </c>
      <c r="F40" s="201">
        <v>0</v>
      </c>
      <c r="G40" s="202">
        <f>E40*F40</f>
        <v>0</v>
      </c>
      <c r="H40" s="203">
        <v>0</v>
      </c>
      <c r="I40" s="203">
        <f>E40*H40</f>
        <v>0</v>
      </c>
      <c r="J40" s="203">
        <v>0</v>
      </c>
      <c r="K40" s="203">
        <f>E40*J40</f>
        <v>0</v>
      </c>
      <c r="Q40" s="196">
        <v>2</v>
      </c>
      <c r="AA40" s="168">
        <v>8</v>
      </c>
      <c r="AB40" s="168">
        <v>0</v>
      </c>
      <c r="AC40" s="168">
        <v>3</v>
      </c>
      <c r="BB40" s="168">
        <v>1</v>
      </c>
      <c r="BC40" s="168">
        <f>IF(BB40=1,G40,0)</f>
        <v>0</v>
      </c>
      <c r="BD40" s="168">
        <f>IF(BB40=2,G40,0)</f>
        <v>0</v>
      </c>
      <c r="BE40" s="168">
        <f>IF(BB40=3,G40,0)</f>
        <v>0</v>
      </c>
      <c r="BF40" s="168">
        <f>IF(BB40=4,G40,0)</f>
        <v>0</v>
      </c>
      <c r="BG40" s="168">
        <f>IF(BB40=5,G40,0)</f>
        <v>0</v>
      </c>
      <c r="CA40" s="168">
        <v>8</v>
      </c>
      <c r="CB40" s="168">
        <v>0</v>
      </c>
      <c r="CC40" s="204"/>
      <c r="CD40" s="204"/>
    </row>
    <row r="41" spans="1:59" ht="12.75">
      <c r="A41" s="216"/>
      <c r="B41" s="217" t="s">
        <v>78</v>
      </c>
      <c r="C41" s="218" t="str">
        <f>CONCATENATE(B34," ",C34)</f>
        <v>97 Prorážení otvorů</v>
      </c>
      <c r="D41" s="219"/>
      <c r="E41" s="220"/>
      <c r="F41" s="221"/>
      <c r="G41" s="222">
        <f>SUM(G34:G40)</f>
        <v>0</v>
      </c>
      <c r="H41" s="223"/>
      <c r="I41" s="224">
        <f>SUM(I34:I40)</f>
        <v>0</v>
      </c>
      <c r="J41" s="223"/>
      <c r="K41" s="224">
        <f>SUM(K34:K40)</f>
        <v>-0.038000000000011</v>
      </c>
      <c r="Q41" s="196">
        <v>4</v>
      </c>
      <c r="BC41" s="225">
        <f>SUM(BC34:BC40)</f>
        <v>0</v>
      </c>
      <c r="BD41" s="225">
        <f>SUM(BD34:BD40)</f>
        <v>0</v>
      </c>
      <c r="BE41" s="225">
        <f>SUM(BE34:BE40)</f>
        <v>0</v>
      </c>
      <c r="BF41" s="225">
        <f>SUM(BF34:BF40)</f>
        <v>0</v>
      </c>
      <c r="BG41" s="225">
        <f>SUM(BG34:BG40)</f>
        <v>0</v>
      </c>
    </row>
    <row r="42" spans="1:17" ht="12.75">
      <c r="A42" s="188" t="s">
        <v>76</v>
      </c>
      <c r="B42" s="189" t="s">
        <v>133</v>
      </c>
      <c r="C42" s="190" t="s">
        <v>134</v>
      </c>
      <c r="D42" s="191"/>
      <c r="E42" s="192"/>
      <c r="F42" s="192"/>
      <c r="G42" s="193"/>
      <c r="H42" s="194"/>
      <c r="I42" s="195"/>
      <c r="J42" s="194"/>
      <c r="K42" s="195"/>
      <c r="Q42" s="196">
        <v>1</v>
      </c>
    </row>
    <row r="43" spans="1:82" ht="12.75">
      <c r="A43" s="197">
        <v>18</v>
      </c>
      <c r="B43" s="198" t="s">
        <v>135</v>
      </c>
      <c r="C43" s="199" t="s">
        <v>136</v>
      </c>
      <c r="D43" s="200" t="s">
        <v>120</v>
      </c>
      <c r="E43" s="201">
        <v>0.0269999999999868</v>
      </c>
      <c r="F43" s="201">
        <v>0</v>
      </c>
      <c r="G43" s="202">
        <f>E43*F43</f>
        <v>0</v>
      </c>
      <c r="H43" s="203">
        <v>0</v>
      </c>
      <c r="I43" s="203">
        <f>E43*H43</f>
        <v>0</v>
      </c>
      <c r="J43" s="203">
        <v>0</v>
      </c>
      <c r="K43" s="203">
        <f>E43*J43</f>
        <v>0</v>
      </c>
      <c r="Q43" s="196">
        <v>2</v>
      </c>
      <c r="AA43" s="168">
        <v>7</v>
      </c>
      <c r="AB43" s="168">
        <v>1</v>
      </c>
      <c r="AC43" s="168">
        <v>2</v>
      </c>
      <c r="BB43" s="168">
        <v>1</v>
      </c>
      <c r="BC43" s="168">
        <f>IF(BB43=1,G43,0)</f>
        <v>0</v>
      </c>
      <c r="BD43" s="168">
        <f>IF(BB43=2,G43,0)</f>
        <v>0</v>
      </c>
      <c r="BE43" s="168">
        <f>IF(BB43=3,G43,0)</f>
        <v>0</v>
      </c>
      <c r="BF43" s="168">
        <f>IF(BB43=4,G43,0)</f>
        <v>0</v>
      </c>
      <c r="BG43" s="168">
        <f>IF(BB43=5,G43,0)</f>
        <v>0</v>
      </c>
      <c r="CA43" s="168">
        <v>7</v>
      </c>
      <c r="CB43" s="168">
        <v>1</v>
      </c>
      <c r="CC43" s="204"/>
      <c r="CD43" s="204"/>
    </row>
    <row r="44" spans="1:59" ht="12.75">
      <c r="A44" s="216"/>
      <c r="B44" s="217" t="s">
        <v>78</v>
      </c>
      <c r="C44" s="218" t="str">
        <f>CONCATENATE(B42," ",C42)</f>
        <v>99 Staveništní přesun hmot</v>
      </c>
      <c r="D44" s="219"/>
      <c r="E44" s="220"/>
      <c r="F44" s="221"/>
      <c r="G44" s="222">
        <f>SUM(G42:G43)</f>
        <v>0</v>
      </c>
      <c r="H44" s="223"/>
      <c r="I44" s="224">
        <f>SUM(I42:I43)</f>
        <v>0</v>
      </c>
      <c r="J44" s="223"/>
      <c r="K44" s="224">
        <f>SUM(K42:K43)</f>
        <v>0</v>
      </c>
      <c r="Q44" s="196">
        <v>4</v>
      </c>
      <c r="BC44" s="225">
        <f>SUM(BC42:BC43)</f>
        <v>0</v>
      </c>
      <c r="BD44" s="225">
        <f>SUM(BD42:BD43)</f>
        <v>0</v>
      </c>
      <c r="BE44" s="225">
        <f>SUM(BE42:BE43)</f>
        <v>0</v>
      </c>
      <c r="BF44" s="225">
        <f>SUM(BF42:BF43)</f>
        <v>0</v>
      </c>
      <c r="BG44" s="225">
        <f>SUM(BG42:BG43)</f>
        <v>0</v>
      </c>
    </row>
    <row r="45" spans="1:17" ht="12.75">
      <c r="A45" s="188" t="s">
        <v>76</v>
      </c>
      <c r="B45" s="189" t="s">
        <v>137</v>
      </c>
      <c r="C45" s="190" t="s">
        <v>138</v>
      </c>
      <c r="D45" s="191"/>
      <c r="E45" s="192"/>
      <c r="F45" s="192"/>
      <c r="G45" s="193"/>
      <c r="H45" s="194"/>
      <c r="I45" s="195"/>
      <c r="J45" s="194"/>
      <c r="K45" s="195"/>
      <c r="Q45" s="196">
        <v>1</v>
      </c>
    </row>
    <row r="46" spans="1:82" ht="22.5">
      <c r="A46" s="197">
        <v>19</v>
      </c>
      <c r="B46" s="198" t="s">
        <v>139</v>
      </c>
      <c r="C46" s="199" t="s">
        <v>140</v>
      </c>
      <c r="D46" s="200" t="s">
        <v>94</v>
      </c>
      <c r="E46" s="201">
        <v>5</v>
      </c>
      <c r="F46" s="201">
        <v>0</v>
      </c>
      <c r="G46" s="202">
        <f>E46*F46</f>
        <v>0</v>
      </c>
      <c r="H46" s="203">
        <v>0.00137999999999927</v>
      </c>
      <c r="I46" s="203">
        <f>E46*H46</f>
        <v>0.00689999999999635</v>
      </c>
      <c r="J46" s="203">
        <v>0</v>
      </c>
      <c r="K46" s="203">
        <f>E46*J46</f>
        <v>0</v>
      </c>
      <c r="Q46" s="196">
        <v>2</v>
      </c>
      <c r="AA46" s="168">
        <v>1</v>
      </c>
      <c r="AB46" s="168">
        <v>7</v>
      </c>
      <c r="AC46" s="168">
        <v>7</v>
      </c>
      <c r="BB46" s="168">
        <v>2</v>
      </c>
      <c r="BC46" s="168">
        <f>IF(BB46=1,G46,0)</f>
        <v>0</v>
      </c>
      <c r="BD46" s="168">
        <f>IF(BB46=2,G46,0)</f>
        <v>0</v>
      </c>
      <c r="BE46" s="168">
        <f>IF(BB46=3,G46,0)</f>
        <v>0</v>
      </c>
      <c r="BF46" s="168">
        <f>IF(BB46=4,G46,0)</f>
        <v>0</v>
      </c>
      <c r="BG46" s="168">
        <f>IF(BB46=5,G46,0)</f>
        <v>0</v>
      </c>
      <c r="CA46" s="168">
        <v>1</v>
      </c>
      <c r="CB46" s="168">
        <v>7</v>
      </c>
      <c r="CC46" s="204"/>
      <c r="CD46" s="204"/>
    </row>
    <row r="47" spans="1:17" ht="12.75">
      <c r="A47" s="205"/>
      <c r="B47" s="206"/>
      <c r="C47" s="209" t="s">
        <v>113</v>
      </c>
      <c r="D47" s="210"/>
      <c r="E47" s="211">
        <v>5</v>
      </c>
      <c r="F47" s="212"/>
      <c r="G47" s="213"/>
      <c r="H47" s="214"/>
      <c r="I47" s="215"/>
      <c r="J47" s="214"/>
      <c r="K47" s="215"/>
      <c r="M47" s="207">
        <v>5</v>
      </c>
      <c r="O47" s="208"/>
      <c r="Q47" s="196"/>
    </row>
    <row r="48" spans="1:82" ht="12.75">
      <c r="A48" s="197">
        <v>20</v>
      </c>
      <c r="B48" s="198" t="s">
        <v>141</v>
      </c>
      <c r="C48" s="199" t="s">
        <v>142</v>
      </c>
      <c r="D48" s="200" t="s">
        <v>89</v>
      </c>
      <c r="E48" s="201">
        <v>3</v>
      </c>
      <c r="F48" s="201">
        <v>0</v>
      </c>
      <c r="G48" s="202">
        <f>E48*F48</f>
        <v>0</v>
      </c>
      <c r="H48" s="203">
        <v>0.00760999999999967</v>
      </c>
      <c r="I48" s="203">
        <f>E48*H48</f>
        <v>0.02282999999999901</v>
      </c>
      <c r="J48" s="203">
        <v>0</v>
      </c>
      <c r="K48" s="203">
        <f>E48*J48</f>
        <v>0</v>
      </c>
      <c r="Q48" s="196">
        <v>2</v>
      </c>
      <c r="AA48" s="168">
        <v>1</v>
      </c>
      <c r="AB48" s="168">
        <v>0</v>
      </c>
      <c r="AC48" s="168">
        <v>0</v>
      </c>
      <c r="BB48" s="168">
        <v>2</v>
      </c>
      <c r="BC48" s="168">
        <f>IF(BB48=1,G48,0)</f>
        <v>0</v>
      </c>
      <c r="BD48" s="168">
        <f>IF(BB48=2,G48,0)</f>
        <v>0</v>
      </c>
      <c r="BE48" s="168">
        <f>IF(BB48=3,G48,0)</f>
        <v>0</v>
      </c>
      <c r="BF48" s="168">
        <f>IF(BB48=4,G48,0)</f>
        <v>0</v>
      </c>
      <c r="BG48" s="168">
        <f>IF(BB48=5,G48,0)</f>
        <v>0</v>
      </c>
      <c r="CA48" s="168">
        <v>1</v>
      </c>
      <c r="CB48" s="168">
        <v>0</v>
      </c>
      <c r="CC48" s="204"/>
      <c r="CD48" s="204"/>
    </row>
    <row r="49" spans="1:17" ht="12.75">
      <c r="A49" s="205"/>
      <c r="B49" s="206"/>
      <c r="C49" s="209" t="s">
        <v>85</v>
      </c>
      <c r="D49" s="210"/>
      <c r="E49" s="211">
        <v>3</v>
      </c>
      <c r="F49" s="212"/>
      <c r="G49" s="213"/>
      <c r="H49" s="214"/>
      <c r="I49" s="215"/>
      <c r="J49" s="214"/>
      <c r="K49" s="215"/>
      <c r="M49" s="207">
        <v>3</v>
      </c>
      <c r="O49" s="208"/>
      <c r="Q49" s="196"/>
    </row>
    <row r="50" spans="1:82" ht="12.75">
      <c r="A50" s="197">
        <v>21</v>
      </c>
      <c r="B50" s="198" t="s">
        <v>143</v>
      </c>
      <c r="C50" s="199" t="s">
        <v>144</v>
      </c>
      <c r="D50" s="200" t="s">
        <v>94</v>
      </c>
      <c r="E50" s="201">
        <v>1</v>
      </c>
      <c r="F50" s="201">
        <v>0</v>
      </c>
      <c r="G50" s="202">
        <f>E50*F50</f>
        <v>0</v>
      </c>
      <c r="H50" s="203">
        <v>0.0308200000000056</v>
      </c>
      <c r="I50" s="203">
        <f>E50*H50</f>
        <v>0.0308200000000056</v>
      </c>
      <c r="J50" s="203">
        <v>0</v>
      </c>
      <c r="K50" s="203">
        <f>E50*J50</f>
        <v>0</v>
      </c>
      <c r="Q50" s="196">
        <v>2</v>
      </c>
      <c r="AA50" s="168">
        <v>1</v>
      </c>
      <c r="AB50" s="168">
        <v>7</v>
      </c>
      <c r="AC50" s="168">
        <v>7</v>
      </c>
      <c r="BB50" s="168">
        <v>2</v>
      </c>
      <c r="BC50" s="168">
        <f>IF(BB50=1,G50,0)</f>
        <v>0</v>
      </c>
      <c r="BD50" s="168">
        <f>IF(BB50=2,G50,0)</f>
        <v>0</v>
      </c>
      <c r="BE50" s="168">
        <f>IF(BB50=3,G50,0)</f>
        <v>0</v>
      </c>
      <c r="BF50" s="168">
        <f>IF(BB50=4,G50,0)</f>
        <v>0</v>
      </c>
      <c r="BG50" s="168">
        <f>IF(BB50=5,G50,0)</f>
        <v>0</v>
      </c>
      <c r="CA50" s="168">
        <v>1</v>
      </c>
      <c r="CB50" s="168">
        <v>7</v>
      </c>
      <c r="CC50" s="204"/>
      <c r="CD50" s="204"/>
    </row>
    <row r="51" spans="1:17" ht="12.75">
      <c r="A51" s="205"/>
      <c r="B51" s="206"/>
      <c r="C51" s="209" t="s">
        <v>77</v>
      </c>
      <c r="D51" s="210"/>
      <c r="E51" s="211">
        <v>1</v>
      </c>
      <c r="F51" s="212"/>
      <c r="G51" s="213"/>
      <c r="H51" s="214"/>
      <c r="I51" s="215"/>
      <c r="J51" s="214"/>
      <c r="K51" s="215"/>
      <c r="M51" s="207">
        <v>1</v>
      </c>
      <c r="O51" s="208"/>
      <c r="Q51" s="196"/>
    </row>
    <row r="52" spans="1:82" ht="12.75">
      <c r="A52" s="197">
        <v>22</v>
      </c>
      <c r="B52" s="198" t="s">
        <v>145</v>
      </c>
      <c r="C52" s="199" t="s">
        <v>146</v>
      </c>
      <c r="D52" s="200" t="s">
        <v>94</v>
      </c>
      <c r="E52" s="201">
        <v>1</v>
      </c>
      <c r="F52" s="201">
        <v>0</v>
      </c>
      <c r="G52" s="202">
        <f>E52*F52</f>
        <v>0</v>
      </c>
      <c r="H52" s="203">
        <v>0.0292399999999873</v>
      </c>
      <c r="I52" s="203">
        <f>E52*H52</f>
        <v>0.0292399999999873</v>
      </c>
      <c r="J52" s="203">
        <v>0</v>
      </c>
      <c r="K52" s="203">
        <f>E52*J52</f>
        <v>0</v>
      </c>
      <c r="Q52" s="196">
        <v>2</v>
      </c>
      <c r="AA52" s="168">
        <v>1</v>
      </c>
      <c r="AB52" s="168">
        <v>7</v>
      </c>
      <c r="AC52" s="168">
        <v>7</v>
      </c>
      <c r="BB52" s="168">
        <v>2</v>
      </c>
      <c r="BC52" s="168">
        <f>IF(BB52=1,G52,0)</f>
        <v>0</v>
      </c>
      <c r="BD52" s="168">
        <f>IF(BB52=2,G52,0)</f>
        <v>0</v>
      </c>
      <c r="BE52" s="168">
        <f>IF(BB52=3,G52,0)</f>
        <v>0</v>
      </c>
      <c r="BF52" s="168">
        <f>IF(BB52=4,G52,0)</f>
        <v>0</v>
      </c>
      <c r="BG52" s="168">
        <f>IF(BB52=5,G52,0)</f>
        <v>0</v>
      </c>
      <c r="CA52" s="168">
        <v>1</v>
      </c>
      <c r="CB52" s="168">
        <v>7</v>
      </c>
      <c r="CC52" s="204"/>
      <c r="CD52" s="204"/>
    </row>
    <row r="53" spans="1:17" ht="12.75">
      <c r="A53" s="205"/>
      <c r="B53" s="206"/>
      <c r="C53" s="209" t="s">
        <v>77</v>
      </c>
      <c r="D53" s="210"/>
      <c r="E53" s="211">
        <v>1</v>
      </c>
      <c r="F53" s="212"/>
      <c r="G53" s="213"/>
      <c r="H53" s="214"/>
      <c r="I53" s="215"/>
      <c r="J53" s="214"/>
      <c r="K53" s="215"/>
      <c r="M53" s="207">
        <v>1</v>
      </c>
      <c r="O53" s="208"/>
      <c r="Q53" s="196"/>
    </row>
    <row r="54" spans="1:82" ht="12.75">
      <c r="A54" s="197">
        <v>23</v>
      </c>
      <c r="B54" s="198" t="s">
        <v>147</v>
      </c>
      <c r="C54" s="199" t="s">
        <v>148</v>
      </c>
      <c r="D54" s="200" t="s">
        <v>94</v>
      </c>
      <c r="E54" s="201">
        <v>1</v>
      </c>
      <c r="F54" s="201">
        <v>0</v>
      </c>
      <c r="G54" s="202">
        <f>E54*F54</f>
        <v>0</v>
      </c>
      <c r="H54" s="203">
        <v>0.00108999999999959</v>
      </c>
      <c r="I54" s="203">
        <f>E54*H54</f>
        <v>0.00108999999999959</v>
      </c>
      <c r="J54" s="203">
        <v>0</v>
      </c>
      <c r="K54" s="203">
        <f>E54*J54</f>
        <v>0</v>
      </c>
      <c r="Q54" s="196">
        <v>2</v>
      </c>
      <c r="AA54" s="168">
        <v>1</v>
      </c>
      <c r="AB54" s="168">
        <v>7</v>
      </c>
      <c r="AC54" s="168">
        <v>7</v>
      </c>
      <c r="BB54" s="168">
        <v>2</v>
      </c>
      <c r="BC54" s="168">
        <f>IF(BB54=1,G54,0)</f>
        <v>0</v>
      </c>
      <c r="BD54" s="168">
        <f>IF(BB54=2,G54,0)</f>
        <v>0</v>
      </c>
      <c r="BE54" s="168">
        <f>IF(BB54=3,G54,0)</f>
        <v>0</v>
      </c>
      <c r="BF54" s="168">
        <f>IF(BB54=4,G54,0)</f>
        <v>0</v>
      </c>
      <c r="BG54" s="168">
        <f>IF(BB54=5,G54,0)</f>
        <v>0</v>
      </c>
      <c r="CA54" s="168">
        <v>1</v>
      </c>
      <c r="CB54" s="168">
        <v>7</v>
      </c>
      <c r="CC54" s="204"/>
      <c r="CD54" s="204"/>
    </row>
    <row r="55" spans="1:17" ht="12.75">
      <c r="A55" s="205"/>
      <c r="B55" s="206"/>
      <c r="C55" s="209" t="s">
        <v>77</v>
      </c>
      <c r="D55" s="210"/>
      <c r="E55" s="211">
        <v>1</v>
      </c>
      <c r="F55" s="212"/>
      <c r="G55" s="213"/>
      <c r="H55" s="214"/>
      <c r="I55" s="215"/>
      <c r="J55" s="214"/>
      <c r="K55" s="215"/>
      <c r="M55" s="207">
        <v>1</v>
      </c>
      <c r="O55" s="208"/>
      <c r="Q55" s="196"/>
    </row>
    <row r="56" spans="1:82" ht="12.75">
      <c r="A56" s="197">
        <v>24</v>
      </c>
      <c r="B56" s="198" t="s">
        <v>149</v>
      </c>
      <c r="C56" s="199" t="s">
        <v>150</v>
      </c>
      <c r="D56" s="200" t="s">
        <v>94</v>
      </c>
      <c r="E56" s="201">
        <v>1</v>
      </c>
      <c r="F56" s="201">
        <v>0</v>
      </c>
      <c r="G56" s="202">
        <f>E56*F56</f>
        <v>0</v>
      </c>
      <c r="H56" s="203">
        <v>0.00112000000000023</v>
      </c>
      <c r="I56" s="203">
        <f>E56*H56</f>
        <v>0.00112000000000023</v>
      </c>
      <c r="J56" s="203">
        <v>0</v>
      </c>
      <c r="K56" s="203">
        <f>E56*J56</f>
        <v>0</v>
      </c>
      <c r="Q56" s="196">
        <v>2</v>
      </c>
      <c r="AA56" s="168">
        <v>1</v>
      </c>
      <c r="AB56" s="168">
        <v>7</v>
      </c>
      <c r="AC56" s="168">
        <v>7</v>
      </c>
      <c r="BB56" s="168">
        <v>2</v>
      </c>
      <c r="BC56" s="168">
        <f>IF(BB56=1,G56,0)</f>
        <v>0</v>
      </c>
      <c r="BD56" s="168">
        <f>IF(BB56=2,G56,0)</f>
        <v>0</v>
      </c>
      <c r="BE56" s="168">
        <f>IF(BB56=3,G56,0)</f>
        <v>0</v>
      </c>
      <c r="BF56" s="168">
        <f>IF(BB56=4,G56,0)</f>
        <v>0</v>
      </c>
      <c r="BG56" s="168">
        <f>IF(BB56=5,G56,0)</f>
        <v>0</v>
      </c>
      <c r="CA56" s="168">
        <v>1</v>
      </c>
      <c r="CB56" s="168">
        <v>7</v>
      </c>
      <c r="CC56" s="204"/>
      <c r="CD56" s="204"/>
    </row>
    <row r="57" spans="1:17" ht="12.75">
      <c r="A57" s="205"/>
      <c r="B57" s="206"/>
      <c r="C57" s="209" t="s">
        <v>77</v>
      </c>
      <c r="D57" s="210"/>
      <c r="E57" s="211">
        <v>1</v>
      </c>
      <c r="F57" s="212"/>
      <c r="G57" s="213"/>
      <c r="H57" s="214"/>
      <c r="I57" s="215"/>
      <c r="J57" s="214"/>
      <c r="K57" s="215"/>
      <c r="M57" s="207">
        <v>1</v>
      </c>
      <c r="O57" s="208"/>
      <c r="Q57" s="196"/>
    </row>
    <row r="58" spans="1:82" ht="12.75">
      <c r="A58" s="197">
        <v>25</v>
      </c>
      <c r="B58" s="198" t="s">
        <v>151</v>
      </c>
      <c r="C58" s="199" t="s">
        <v>152</v>
      </c>
      <c r="D58" s="200" t="s">
        <v>89</v>
      </c>
      <c r="E58" s="201">
        <v>1</v>
      </c>
      <c r="F58" s="201">
        <v>0</v>
      </c>
      <c r="G58" s="202">
        <f>E58*F58</f>
        <v>0</v>
      </c>
      <c r="H58" s="203">
        <v>0</v>
      </c>
      <c r="I58" s="203">
        <f>E58*H58</f>
        <v>0</v>
      </c>
      <c r="J58" s="203">
        <v>0</v>
      </c>
      <c r="K58" s="203">
        <f>E58*J58</f>
        <v>0</v>
      </c>
      <c r="Q58" s="196">
        <v>2</v>
      </c>
      <c r="AA58" s="168">
        <v>1</v>
      </c>
      <c r="AB58" s="168">
        <v>7</v>
      </c>
      <c r="AC58" s="168">
        <v>7</v>
      </c>
      <c r="BB58" s="168">
        <v>2</v>
      </c>
      <c r="BC58" s="168">
        <f>IF(BB58=1,G58,0)</f>
        <v>0</v>
      </c>
      <c r="BD58" s="168">
        <f>IF(BB58=2,G58,0)</f>
        <v>0</v>
      </c>
      <c r="BE58" s="168">
        <f>IF(BB58=3,G58,0)</f>
        <v>0</v>
      </c>
      <c r="BF58" s="168">
        <f>IF(BB58=4,G58,0)</f>
        <v>0</v>
      </c>
      <c r="BG58" s="168">
        <f>IF(BB58=5,G58,0)</f>
        <v>0</v>
      </c>
      <c r="CA58" s="168">
        <v>1</v>
      </c>
      <c r="CB58" s="168">
        <v>7</v>
      </c>
      <c r="CC58" s="204"/>
      <c r="CD58" s="204"/>
    </row>
    <row r="59" spans="1:17" ht="12.75">
      <c r="A59" s="205"/>
      <c r="B59" s="206"/>
      <c r="C59" s="209" t="s">
        <v>77</v>
      </c>
      <c r="D59" s="210"/>
      <c r="E59" s="211">
        <v>1</v>
      </c>
      <c r="F59" s="212"/>
      <c r="G59" s="213"/>
      <c r="H59" s="214"/>
      <c r="I59" s="215"/>
      <c r="J59" s="214"/>
      <c r="K59" s="215"/>
      <c r="M59" s="207">
        <v>1</v>
      </c>
      <c r="O59" s="208"/>
      <c r="Q59" s="196"/>
    </row>
    <row r="60" spans="1:82" ht="12.75">
      <c r="A60" s="197">
        <v>26</v>
      </c>
      <c r="B60" s="198" t="s">
        <v>153</v>
      </c>
      <c r="C60" s="199" t="s">
        <v>154</v>
      </c>
      <c r="D60" s="200" t="s">
        <v>89</v>
      </c>
      <c r="E60" s="201">
        <v>1</v>
      </c>
      <c r="F60" s="201">
        <v>0</v>
      </c>
      <c r="G60" s="202">
        <f>E60*F60</f>
        <v>0</v>
      </c>
      <c r="H60" s="203">
        <v>0</v>
      </c>
      <c r="I60" s="203">
        <f>E60*H60</f>
        <v>0</v>
      </c>
      <c r="J60" s="203">
        <v>0</v>
      </c>
      <c r="K60" s="203">
        <f>E60*J60</f>
        <v>0</v>
      </c>
      <c r="Q60" s="196">
        <v>2</v>
      </c>
      <c r="AA60" s="168">
        <v>1</v>
      </c>
      <c r="AB60" s="168">
        <v>7</v>
      </c>
      <c r="AC60" s="168">
        <v>7</v>
      </c>
      <c r="BB60" s="168">
        <v>2</v>
      </c>
      <c r="BC60" s="168">
        <f>IF(BB60=1,G60,0)</f>
        <v>0</v>
      </c>
      <c r="BD60" s="168">
        <f>IF(BB60=2,G60,0)</f>
        <v>0</v>
      </c>
      <c r="BE60" s="168">
        <f>IF(BB60=3,G60,0)</f>
        <v>0</v>
      </c>
      <c r="BF60" s="168">
        <f>IF(BB60=4,G60,0)</f>
        <v>0</v>
      </c>
      <c r="BG60" s="168">
        <f>IF(BB60=5,G60,0)</f>
        <v>0</v>
      </c>
      <c r="CA60" s="168">
        <v>1</v>
      </c>
      <c r="CB60" s="168">
        <v>7</v>
      </c>
      <c r="CC60" s="204"/>
      <c r="CD60" s="204"/>
    </row>
    <row r="61" spans="1:17" ht="12.75">
      <c r="A61" s="205"/>
      <c r="B61" s="206"/>
      <c r="C61" s="209" t="s">
        <v>77</v>
      </c>
      <c r="D61" s="210"/>
      <c r="E61" s="211">
        <v>1</v>
      </c>
      <c r="F61" s="212"/>
      <c r="G61" s="213"/>
      <c r="H61" s="214"/>
      <c r="I61" s="215"/>
      <c r="J61" s="214"/>
      <c r="K61" s="215"/>
      <c r="M61" s="207">
        <v>1</v>
      </c>
      <c r="O61" s="208"/>
      <c r="Q61" s="196"/>
    </row>
    <row r="62" spans="1:82" ht="12.75">
      <c r="A62" s="197">
        <v>27</v>
      </c>
      <c r="B62" s="198" t="s">
        <v>155</v>
      </c>
      <c r="C62" s="199" t="s">
        <v>156</v>
      </c>
      <c r="D62" s="200" t="s">
        <v>89</v>
      </c>
      <c r="E62" s="201">
        <v>1</v>
      </c>
      <c r="F62" s="201">
        <v>0</v>
      </c>
      <c r="G62" s="202">
        <f>E62*F62</f>
        <v>0</v>
      </c>
      <c r="H62" s="203">
        <v>0</v>
      </c>
      <c r="I62" s="203">
        <f>E62*H62</f>
        <v>0</v>
      </c>
      <c r="J62" s="203">
        <v>0</v>
      </c>
      <c r="K62" s="203">
        <f>E62*J62</f>
        <v>0</v>
      </c>
      <c r="Q62" s="196">
        <v>2</v>
      </c>
      <c r="AA62" s="168">
        <v>1</v>
      </c>
      <c r="AB62" s="168">
        <v>7</v>
      </c>
      <c r="AC62" s="168">
        <v>7</v>
      </c>
      <c r="BB62" s="168">
        <v>2</v>
      </c>
      <c r="BC62" s="168">
        <f>IF(BB62=1,G62,0)</f>
        <v>0</v>
      </c>
      <c r="BD62" s="168">
        <f>IF(BB62=2,G62,0)</f>
        <v>0</v>
      </c>
      <c r="BE62" s="168">
        <f>IF(BB62=3,G62,0)</f>
        <v>0</v>
      </c>
      <c r="BF62" s="168">
        <f>IF(BB62=4,G62,0)</f>
        <v>0</v>
      </c>
      <c r="BG62" s="168">
        <f>IF(BB62=5,G62,0)</f>
        <v>0</v>
      </c>
      <c r="CA62" s="168">
        <v>1</v>
      </c>
      <c r="CB62" s="168">
        <v>7</v>
      </c>
      <c r="CC62" s="204"/>
      <c r="CD62" s="204"/>
    </row>
    <row r="63" spans="1:17" ht="12.75">
      <c r="A63" s="205"/>
      <c r="B63" s="206"/>
      <c r="C63" s="209" t="s">
        <v>77</v>
      </c>
      <c r="D63" s="210"/>
      <c r="E63" s="211">
        <v>1</v>
      </c>
      <c r="F63" s="212"/>
      <c r="G63" s="213"/>
      <c r="H63" s="214"/>
      <c r="I63" s="215"/>
      <c r="J63" s="214"/>
      <c r="K63" s="215"/>
      <c r="M63" s="207">
        <v>1</v>
      </c>
      <c r="O63" s="208"/>
      <c r="Q63" s="196"/>
    </row>
    <row r="64" spans="1:82" ht="12.75">
      <c r="A64" s="197">
        <v>28</v>
      </c>
      <c r="B64" s="198" t="s">
        <v>157</v>
      </c>
      <c r="C64" s="199" t="s">
        <v>158</v>
      </c>
      <c r="D64" s="200" t="s">
        <v>94</v>
      </c>
      <c r="E64" s="201">
        <v>20</v>
      </c>
      <c r="F64" s="201">
        <v>0</v>
      </c>
      <c r="G64" s="202">
        <f>E64*F64</f>
        <v>0</v>
      </c>
      <c r="H64" s="203">
        <v>0.0628400000000511</v>
      </c>
      <c r="I64" s="203">
        <f>E64*H64</f>
        <v>1.256800000001022</v>
      </c>
      <c r="J64" s="203">
        <v>0</v>
      </c>
      <c r="K64" s="203">
        <f>E64*J64</f>
        <v>0</v>
      </c>
      <c r="Q64" s="196">
        <v>2</v>
      </c>
      <c r="AA64" s="168">
        <v>1</v>
      </c>
      <c r="AB64" s="168">
        <v>7</v>
      </c>
      <c r="AC64" s="168">
        <v>7</v>
      </c>
      <c r="BB64" s="168">
        <v>2</v>
      </c>
      <c r="BC64" s="168">
        <f>IF(BB64=1,G64,0)</f>
        <v>0</v>
      </c>
      <c r="BD64" s="168">
        <f>IF(BB64=2,G64,0)</f>
        <v>0</v>
      </c>
      <c r="BE64" s="168">
        <f>IF(BB64=3,G64,0)</f>
        <v>0</v>
      </c>
      <c r="BF64" s="168">
        <f>IF(BB64=4,G64,0)</f>
        <v>0</v>
      </c>
      <c r="BG64" s="168">
        <f>IF(BB64=5,G64,0)</f>
        <v>0</v>
      </c>
      <c r="CA64" s="168">
        <v>1</v>
      </c>
      <c r="CB64" s="168">
        <v>7</v>
      </c>
      <c r="CC64" s="204"/>
      <c r="CD64" s="204"/>
    </row>
    <row r="65" spans="1:17" ht="12.75">
      <c r="A65" s="205"/>
      <c r="B65" s="206"/>
      <c r="C65" s="209" t="s">
        <v>159</v>
      </c>
      <c r="D65" s="210"/>
      <c r="E65" s="211">
        <v>20</v>
      </c>
      <c r="F65" s="212"/>
      <c r="G65" s="213"/>
      <c r="H65" s="214"/>
      <c r="I65" s="215"/>
      <c r="J65" s="214"/>
      <c r="K65" s="215"/>
      <c r="M65" s="207">
        <v>20</v>
      </c>
      <c r="O65" s="208"/>
      <c r="Q65" s="196"/>
    </row>
    <row r="66" spans="1:82" ht="12.75">
      <c r="A66" s="197">
        <v>29</v>
      </c>
      <c r="B66" s="198" t="s">
        <v>160</v>
      </c>
      <c r="C66" s="199" t="s">
        <v>161</v>
      </c>
      <c r="D66" s="200" t="s">
        <v>94</v>
      </c>
      <c r="E66" s="201">
        <v>20</v>
      </c>
      <c r="F66" s="201">
        <v>0</v>
      </c>
      <c r="G66" s="202">
        <f>E66*F66</f>
        <v>0</v>
      </c>
      <c r="H66" s="203">
        <v>0</v>
      </c>
      <c r="I66" s="203">
        <f>E66*H66</f>
        <v>0</v>
      </c>
      <c r="J66" s="203">
        <v>0</v>
      </c>
      <c r="K66" s="203">
        <f>E66*J66</f>
        <v>0</v>
      </c>
      <c r="Q66" s="196">
        <v>2</v>
      </c>
      <c r="AA66" s="168">
        <v>1</v>
      </c>
      <c r="AB66" s="168">
        <v>7</v>
      </c>
      <c r="AC66" s="168">
        <v>7</v>
      </c>
      <c r="BB66" s="168">
        <v>2</v>
      </c>
      <c r="BC66" s="168">
        <f>IF(BB66=1,G66,0)</f>
        <v>0</v>
      </c>
      <c r="BD66" s="168">
        <f>IF(BB66=2,G66,0)</f>
        <v>0</v>
      </c>
      <c r="BE66" s="168">
        <f>IF(BB66=3,G66,0)</f>
        <v>0</v>
      </c>
      <c r="BF66" s="168">
        <f>IF(BB66=4,G66,0)</f>
        <v>0</v>
      </c>
      <c r="BG66" s="168">
        <f>IF(BB66=5,G66,0)</f>
        <v>0</v>
      </c>
      <c r="CA66" s="168">
        <v>1</v>
      </c>
      <c r="CB66" s="168">
        <v>7</v>
      </c>
      <c r="CC66" s="204"/>
      <c r="CD66" s="204"/>
    </row>
    <row r="67" spans="1:17" ht="12.75">
      <c r="A67" s="205"/>
      <c r="B67" s="206"/>
      <c r="C67" s="209" t="s">
        <v>159</v>
      </c>
      <c r="D67" s="210"/>
      <c r="E67" s="211">
        <v>20</v>
      </c>
      <c r="F67" s="212"/>
      <c r="G67" s="213"/>
      <c r="H67" s="214"/>
      <c r="I67" s="215"/>
      <c r="J67" s="214"/>
      <c r="K67" s="215"/>
      <c r="M67" s="207">
        <v>20</v>
      </c>
      <c r="O67" s="208"/>
      <c r="Q67" s="196"/>
    </row>
    <row r="68" spans="1:82" ht="22.5">
      <c r="A68" s="197">
        <v>30</v>
      </c>
      <c r="B68" s="198" t="s">
        <v>162</v>
      </c>
      <c r="C68" s="199" t="s">
        <v>163</v>
      </c>
      <c r="D68" s="200" t="s">
        <v>94</v>
      </c>
      <c r="E68" s="201">
        <v>2</v>
      </c>
      <c r="F68" s="201">
        <v>0</v>
      </c>
      <c r="G68" s="202">
        <f>E68*F68</f>
        <v>0</v>
      </c>
      <c r="H68" s="203">
        <v>0</v>
      </c>
      <c r="I68" s="203">
        <f>E68*H68</f>
        <v>0</v>
      </c>
      <c r="J68" s="203">
        <v>-0.096779999999967</v>
      </c>
      <c r="K68" s="203">
        <f>E68*J68</f>
        <v>-0.193559999999934</v>
      </c>
      <c r="Q68" s="196">
        <v>2</v>
      </c>
      <c r="AA68" s="168">
        <v>2</v>
      </c>
      <c r="AB68" s="168">
        <v>7</v>
      </c>
      <c r="AC68" s="168">
        <v>7</v>
      </c>
      <c r="BB68" s="168">
        <v>2</v>
      </c>
      <c r="BC68" s="168">
        <f>IF(BB68=1,G68,0)</f>
        <v>0</v>
      </c>
      <c r="BD68" s="168">
        <f>IF(BB68=2,G68,0)</f>
        <v>0</v>
      </c>
      <c r="BE68" s="168">
        <f>IF(BB68=3,G68,0)</f>
        <v>0</v>
      </c>
      <c r="BF68" s="168">
        <f>IF(BB68=4,G68,0)</f>
        <v>0</v>
      </c>
      <c r="BG68" s="168">
        <f>IF(BB68=5,G68,0)</f>
        <v>0</v>
      </c>
      <c r="CA68" s="168">
        <v>2</v>
      </c>
      <c r="CB68" s="168">
        <v>7</v>
      </c>
      <c r="CC68" s="204"/>
      <c r="CD68" s="204"/>
    </row>
    <row r="69" spans="1:17" ht="12.75">
      <c r="A69" s="205"/>
      <c r="B69" s="206"/>
      <c r="C69" s="209" t="s">
        <v>95</v>
      </c>
      <c r="D69" s="210"/>
      <c r="E69" s="211">
        <v>2</v>
      </c>
      <c r="F69" s="212"/>
      <c r="G69" s="213"/>
      <c r="H69" s="214"/>
      <c r="I69" s="215"/>
      <c r="J69" s="214"/>
      <c r="K69" s="215"/>
      <c r="M69" s="207">
        <v>2</v>
      </c>
      <c r="O69" s="208"/>
      <c r="Q69" s="196"/>
    </row>
    <row r="70" spans="1:82" ht="12.75">
      <c r="A70" s="197">
        <v>31</v>
      </c>
      <c r="B70" s="198" t="s">
        <v>164</v>
      </c>
      <c r="C70" s="199" t="s">
        <v>165</v>
      </c>
      <c r="D70" s="200" t="s">
        <v>61</v>
      </c>
      <c r="E70" s="201"/>
      <c r="F70" s="201">
        <v>0</v>
      </c>
      <c r="G70" s="202">
        <f>E70*F70</f>
        <v>0</v>
      </c>
      <c r="H70" s="203">
        <v>0</v>
      </c>
      <c r="I70" s="203">
        <f>E70*H70</f>
        <v>0</v>
      </c>
      <c r="J70" s="203">
        <v>0</v>
      </c>
      <c r="K70" s="203">
        <f>E70*J70</f>
        <v>0</v>
      </c>
      <c r="Q70" s="196">
        <v>2</v>
      </c>
      <c r="AA70" s="168">
        <v>7</v>
      </c>
      <c r="AB70" s="168">
        <v>1002</v>
      </c>
      <c r="AC70" s="168">
        <v>5</v>
      </c>
      <c r="BB70" s="168">
        <v>2</v>
      </c>
      <c r="BC70" s="168">
        <f>IF(BB70=1,G70,0)</f>
        <v>0</v>
      </c>
      <c r="BD70" s="168">
        <f>IF(BB70=2,G70,0)</f>
        <v>0</v>
      </c>
      <c r="BE70" s="168">
        <f>IF(BB70=3,G70,0)</f>
        <v>0</v>
      </c>
      <c r="BF70" s="168">
        <f>IF(BB70=4,G70,0)</f>
        <v>0</v>
      </c>
      <c r="BG70" s="168">
        <f>IF(BB70=5,G70,0)</f>
        <v>0</v>
      </c>
      <c r="CA70" s="168">
        <v>7</v>
      </c>
      <c r="CB70" s="168">
        <v>1002</v>
      </c>
      <c r="CC70" s="204"/>
      <c r="CD70" s="204"/>
    </row>
    <row r="71" spans="1:59" ht="12.75">
      <c r="A71" s="216"/>
      <c r="B71" s="217" t="s">
        <v>78</v>
      </c>
      <c r="C71" s="218" t="str">
        <f>CONCATENATE(B45," ",C45)</f>
        <v>721 Vnitřní kanalizace</v>
      </c>
      <c r="D71" s="219"/>
      <c r="E71" s="220"/>
      <c r="F71" s="221"/>
      <c r="G71" s="222">
        <f>SUM(G45:G70)</f>
        <v>0</v>
      </c>
      <c r="H71" s="223"/>
      <c r="I71" s="224">
        <f>SUM(I45:I70)</f>
        <v>1.34880000000101</v>
      </c>
      <c r="J71" s="223"/>
      <c r="K71" s="224">
        <f>SUM(K45:K70)</f>
        <v>-0.193559999999934</v>
      </c>
      <c r="Q71" s="196">
        <v>4</v>
      </c>
      <c r="BC71" s="225">
        <f>SUM(BC45:BC70)</f>
        <v>0</v>
      </c>
      <c r="BD71" s="225">
        <f>SUM(BD45:BD70)</f>
        <v>0</v>
      </c>
      <c r="BE71" s="225">
        <f>SUM(BE45:BE70)</f>
        <v>0</v>
      </c>
      <c r="BF71" s="225">
        <f>SUM(BF45:BF70)</f>
        <v>0</v>
      </c>
      <c r="BG71" s="225">
        <f>SUM(BG45:BG70)</f>
        <v>0</v>
      </c>
    </row>
    <row r="72" spans="1:17" ht="12.75">
      <c r="A72" s="188" t="s">
        <v>76</v>
      </c>
      <c r="B72" s="189" t="s">
        <v>166</v>
      </c>
      <c r="C72" s="190" t="s">
        <v>167</v>
      </c>
      <c r="D72" s="191"/>
      <c r="E72" s="192"/>
      <c r="F72" s="192"/>
      <c r="G72" s="193"/>
      <c r="H72" s="194"/>
      <c r="I72" s="195"/>
      <c r="J72" s="194"/>
      <c r="K72" s="195"/>
      <c r="Q72" s="196">
        <v>1</v>
      </c>
    </row>
    <row r="73" spans="1:82" ht="12.75">
      <c r="A73" s="197">
        <v>32</v>
      </c>
      <c r="B73" s="198" t="s">
        <v>168</v>
      </c>
      <c r="C73" s="199" t="s">
        <v>169</v>
      </c>
      <c r="D73" s="200" t="s">
        <v>89</v>
      </c>
      <c r="E73" s="201">
        <v>1</v>
      </c>
      <c r="F73" s="201">
        <v>0</v>
      </c>
      <c r="G73" s="202">
        <f>E73*F73</f>
        <v>0</v>
      </c>
      <c r="H73" s="203">
        <v>0.0061499999999981</v>
      </c>
      <c r="I73" s="203">
        <f>E73*H73</f>
        <v>0.0061499999999981</v>
      </c>
      <c r="J73" s="203">
        <v>0</v>
      </c>
      <c r="K73" s="203">
        <f>E73*J73</f>
        <v>0</v>
      </c>
      <c r="Q73" s="196">
        <v>2</v>
      </c>
      <c r="AA73" s="168">
        <v>1</v>
      </c>
      <c r="AB73" s="168">
        <v>7</v>
      </c>
      <c r="AC73" s="168">
        <v>7</v>
      </c>
      <c r="BB73" s="168">
        <v>2</v>
      </c>
      <c r="BC73" s="168">
        <f>IF(BB73=1,G73,0)</f>
        <v>0</v>
      </c>
      <c r="BD73" s="168">
        <f>IF(BB73=2,G73,0)</f>
        <v>0</v>
      </c>
      <c r="BE73" s="168">
        <f>IF(BB73=3,G73,0)</f>
        <v>0</v>
      </c>
      <c r="BF73" s="168">
        <f>IF(BB73=4,G73,0)</f>
        <v>0</v>
      </c>
      <c r="BG73" s="168">
        <f>IF(BB73=5,G73,0)</f>
        <v>0</v>
      </c>
      <c r="CA73" s="168">
        <v>1</v>
      </c>
      <c r="CB73" s="168">
        <v>7</v>
      </c>
      <c r="CC73" s="204"/>
      <c r="CD73" s="204"/>
    </row>
    <row r="74" spans="1:17" ht="12.75">
      <c r="A74" s="205"/>
      <c r="B74" s="206"/>
      <c r="C74" s="209" t="s">
        <v>77</v>
      </c>
      <c r="D74" s="210"/>
      <c r="E74" s="211">
        <v>1</v>
      </c>
      <c r="F74" s="212"/>
      <c r="G74" s="213"/>
      <c r="H74" s="214"/>
      <c r="I74" s="215"/>
      <c r="J74" s="214"/>
      <c r="K74" s="215"/>
      <c r="M74" s="207">
        <v>1</v>
      </c>
      <c r="O74" s="208"/>
      <c r="Q74" s="196"/>
    </row>
    <row r="75" spans="1:82" ht="12.75">
      <c r="A75" s="197">
        <v>33</v>
      </c>
      <c r="B75" s="198" t="s">
        <v>170</v>
      </c>
      <c r="C75" s="199" t="s">
        <v>171</v>
      </c>
      <c r="D75" s="200" t="s">
        <v>110</v>
      </c>
      <c r="E75" s="201">
        <v>1</v>
      </c>
      <c r="F75" s="201">
        <v>0</v>
      </c>
      <c r="G75" s="202">
        <f>E75*F75</f>
        <v>0</v>
      </c>
      <c r="H75" s="203">
        <v>0.0147000000000048</v>
      </c>
      <c r="I75" s="203">
        <f>E75*H75</f>
        <v>0.0147000000000048</v>
      </c>
      <c r="J75" s="203">
        <v>0</v>
      </c>
      <c r="K75" s="203">
        <f>E75*J75</f>
        <v>0</v>
      </c>
      <c r="Q75" s="196">
        <v>2</v>
      </c>
      <c r="AA75" s="168">
        <v>1</v>
      </c>
      <c r="AB75" s="168">
        <v>7</v>
      </c>
      <c r="AC75" s="168">
        <v>7</v>
      </c>
      <c r="BB75" s="168">
        <v>2</v>
      </c>
      <c r="BC75" s="168">
        <f>IF(BB75=1,G75,0)</f>
        <v>0</v>
      </c>
      <c r="BD75" s="168">
        <f>IF(BB75=2,G75,0)</f>
        <v>0</v>
      </c>
      <c r="BE75" s="168">
        <f>IF(BB75=3,G75,0)</f>
        <v>0</v>
      </c>
      <c r="BF75" s="168">
        <f>IF(BB75=4,G75,0)</f>
        <v>0</v>
      </c>
      <c r="BG75" s="168">
        <f>IF(BB75=5,G75,0)</f>
        <v>0</v>
      </c>
      <c r="CA75" s="168">
        <v>1</v>
      </c>
      <c r="CB75" s="168">
        <v>7</v>
      </c>
      <c r="CC75" s="204"/>
      <c r="CD75" s="204"/>
    </row>
    <row r="76" spans="1:17" ht="12.75">
      <c r="A76" s="205"/>
      <c r="B76" s="206"/>
      <c r="C76" s="209" t="s">
        <v>77</v>
      </c>
      <c r="D76" s="210"/>
      <c r="E76" s="211">
        <v>1</v>
      </c>
      <c r="F76" s="212"/>
      <c r="G76" s="213"/>
      <c r="H76" s="214"/>
      <c r="I76" s="215"/>
      <c r="J76" s="214"/>
      <c r="K76" s="215"/>
      <c r="M76" s="207">
        <v>1</v>
      </c>
      <c r="O76" s="208"/>
      <c r="Q76" s="196"/>
    </row>
    <row r="77" spans="1:82" ht="12.75">
      <c r="A77" s="197">
        <v>34</v>
      </c>
      <c r="B77" s="198" t="s">
        <v>172</v>
      </c>
      <c r="C77" s="199" t="s">
        <v>173</v>
      </c>
      <c r="D77" s="200" t="s">
        <v>94</v>
      </c>
      <c r="E77" s="201">
        <v>15</v>
      </c>
      <c r="F77" s="201">
        <v>0</v>
      </c>
      <c r="G77" s="202">
        <f>E77*F77</f>
        <v>0</v>
      </c>
      <c r="H77" s="203">
        <v>0.00488</v>
      </c>
      <c r="I77" s="203">
        <f>E77*H77</f>
        <v>0.0732</v>
      </c>
      <c r="J77" s="203">
        <v>0</v>
      </c>
      <c r="K77" s="203">
        <f>E77*J77</f>
        <v>0</v>
      </c>
      <c r="Q77" s="196">
        <v>2</v>
      </c>
      <c r="AA77" s="168">
        <v>1</v>
      </c>
      <c r="AB77" s="168">
        <v>7</v>
      </c>
      <c r="AC77" s="168">
        <v>7</v>
      </c>
      <c r="BB77" s="168">
        <v>2</v>
      </c>
      <c r="BC77" s="168">
        <f>IF(BB77=1,G77,0)</f>
        <v>0</v>
      </c>
      <c r="BD77" s="168">
        <f>IF(BB77=2,G77,0)</f>
        <v>0</v>
      </c>
      <c r="BE77" s="168">
        <f>IF(BB77=3,G77,0)</f>
        <v>0</v>
      </c>
      <c r="BF77" s="168">
        <f>IF(BB77=4,G77,0)</f>
        <v>0</v>
      </c>
      <c r="BG77" s="168">
        <f>IF(BB77=5,G77,0)</f>
        <v>0</v>
      </c>
      <c r="CA77" s="168">
        <v>1</v>
      </c>
      <c r="CB77" s="168">
        <v>7</v>
      </c>
      <c r="CC77" s="204"/>
      <c r="CD77" s="204"/>
    </row>
    <row r="78" spans="1:17" ht="12.75">
      <c r="A78" s="205"/>
      <c r="B78" s="206"/>
      <c r="C78" s="209" t="s">
        <v>174</v>
      </c>
      <c r="D78" s="210"/>
      <c r="E78" s="211">
        <v>15</v>
      </c>
      <c r="F78" s="212"/>
      <c r="G78" s="213"/>
      <c r="H78" s="214"/>
      <c r="I78" s="215"/>
      <c r="J78" s="214"/>
      <c r="K78" s="215"/>
      <c r="M78" s="207">
        <v>15</v>
      </c>
      <c r="O78" s="208"/>
      <c r="Q78" s="196"/>
    </row>
    <row r="79" spans="1:82" ht="12.75">
      <c r="A79" s="197">
        <v>35</v>
      </c>
      <c r="B79" s="198" t="s">
        <v>175</v>
      </c>
      <c r="C79" s="199" t="s">
        <v>176</v>
      </c>
      <c r="D79" s="200" t="s">
        <v>94</v>
      </c>
      <c r="E79" s="201">
        <v>25</v>
      </c>
      <c r="F79" s="201">
        <v>0</v>
      </c>
      <c r="G79" s="202">
        <f>E79*F79</f>
        <v>0</v>
      </c>
      <c r="H79" s="203">
        <v>0.00482999999999834</v>
      </c>
      <c r="I79" s="203">
        <f>E79*H79</f>
        <v>0.1207499999999585</v>
      </c>
      <c r="J79" s="203">
        <v>0</v>
      </c>
      <c r="K79" s="203">
        <f>E79*J79</f>
        <v>0</v>
      </c>
      <c r="Q79" s="196">
        <v>2</v>
      </c>
      <c r="AA79" s="168">
        <v>1</v>
      </c>
      <c r="AB79" s="168">
        <v>7</v>
      </c>
      <c r="AC79" s="168">
        <v>7</v>
      </c>
      <c r="BB79" s="168">
        <v>2</v>
      </c>
      <c r="BC79" s="168">
        <f>IF(BB79=1,G79,0)</f>
        <v>0</v>
      </c>
      <c r="BD79" s="168">
        <f>IF(BB79=2,G79,0)</f>
        <v>0</v>
      </c>
      <c r="BE79" s="168">
        <f>IF(BB79=3,G79,0)</f>
        <v>0</v>
      </c>
      <c r="BF79" s="168">
        <f>IF(BB79=4,G79,0)</f>
        <v>0</v>
      </c>
      <c r="BG79" s="168">
        <f>IF(BB79=5,G79,0)</f>
        <v>0</v>
      </c>
      <c r="CA79" s="168">
        <v>1</v>
      </c>
      <c r="CB79" s="168">
        <v>7</v>
      </c>
      <c r="CC79" s="204"/>
      <c r="CD79" s="204"/>
    </row>
    <row r="80" spans="1:17" ht="12.75">
      <c r="A80" s="205"/>
      <c r="B80" s="206"/>
      <c r="C80" s="209" t="s">
        <v>177</v>
      </c>
      <c r="D80" s="210"/>
      <c r="E80" s="211">
        <v>25</v>
      </c>
      <c r="F80" s="212"/>
      <c r="G80" s="213"/>
      <c r="H80" s="214"/>
      <c r="I80" s="215"/>
      <c r="J80" s="214"/>
      <c r="K80" s="215"/>
      <c r="M80" s="207">
        <v>25</v>
      </c>
      <c r="O80" s="208"/>
      <c r="Q80" s="196"/>
    </row>
    <row r="81" spans="1:82" ht="12.75">
      <c r="A81" s="197">
        <v>36</v>
      </c>
      <c r="B81" s="198" t="s">
        <v>178</v>
      </c>
      <c r="C81" s="199" t="s">
        <v>179</v>
      </c>
      <c r="D81" s="200" t="s">
        <v>94</v>
      </c>
      <c r="E81" s="201">
        <v>15</v>
      </c>
      <c r="F81" s="201">
        <v>0</v>
      </c>
      <c r="G81" s="202">
        <f>E81*F81</f>
        <v>0</v>
      </c>
      <c r="H81" s="203">
        <v>0</v>
      </c>
      <c r="I81" s="203">
        <f>E81*H81</f>
        <v>0</v>
      </c>
      <c r="J81" s="203">
        <v>0</v>
      </c>
      <c r="K81" s="203">
        <f>E81*J81</f>
        <v>0</v>
      </c>
      <c r="Q81" s="196">
        <v>2</v>
      </c>
      <c r="AA81" s="168">
        <v>1</v>
      </c>
      <c r="AB81" s="168">
        <v>7</v>
      </c>
      <c r="AC81" s="168">
        <v>7</v>
      </c>
      <c r="BB81" s="168">
        <v>2</v>
      </c>
      <c r="BC81" s="168">
        <f>IF(BB81=1,G81,0)</f>
        <v>0</v>
      </c>
      <c r="BD81" s="168">
        <f>IF(BB81=2,G81,0)</f>
        <v>0</v>
      </c>
      <c r="BE81" s="168">
        <f>IF(BB81=3,G81,0)</f>
        <v>0</v>
      </c>
      <c r="BF81" s="168">
        <f>IF(BB81=4,G81,0)</f>
        <v>0</v>
      </c>
      <c r="BG81" s="168">
        <f>IF(BB81=5,G81,0)</f>
        <v>0</v>
      </c>
      <c r="CA81" s="168">
        <v>1</v>
      </c>
      <c r="CB81" s="168">
        <v>7</v>
      </c>
      <c r="CC81" s="204"/>
      <c r="CD81" s="204"/>
    </row>
    <row r="82" spans="1:17" ht="12.75">
      <c r="A82" s="205"/>
      <c r="B82" s="206"/>
      <c r="C82" s="209" t="s">
        <v>174</v>
      </c>
      <c r="D82" s="210"/>
      <c r="E82" s="211">
        <v>15</v>
      </c>
      <c r="F82" s="212"/>
      <c r="G82" s="213"/>
      <c r="H82" s="214"/>
      <c r="I82" s="215"/>
      <c r="J82" s="214"/>
      <c r="K82" s="215"/>
      <c r="M82" s="207">
        <v>15</v>
      </c>
      <c r="O82" s="208"/>
      <c r="Q82" s="196"/>
    </row>
    <row r="83" spans="1:82" ht="22.5">
      <c r="A83" s="197">
        <v>37</v>
      </c>
      <c r="B83" s="198" t="s">
        <v>180</v>
      </c>
      <c r="C83" s="199" t="s">
        <v>181</v>
      </c>
      <c r="D83" s="200" t="s">
        <v>94</v>
      </c>
      <c r="E83" s="201">
        <v>25</v>
      </c>
      <c r="F83" s="201">
        <v>0</v>
      </c>
      <c r="G83" s="202">
        <f>E83*F83</f>
        <v>0</v>
      </c>
      <c r="H83" s="203">
        <v>0</v>
      </c>
      <c r="I83" s="203">
        <f>E83*H83</f>
        <v>0</v>
      </c>
      <c r="J83" s="203">
        <v>0</v>
      </c>
      <c r="K83" s="203">
        <f>E83*J83</f>
        <v>0</v>
      </c>
      <c r="Q83" s="196">
        <v>2</v>
      </c>
      <c r="AA83" s="168">
        <v>1</v>
      </c>
      <c r="AB83" s="168">
        <v>7</v>
      </c>
      <c r="AC83" s="168">
        <v>7</v>
      </c>
      <c r="BB83" s="168">
        <v>2</v>
      </c>
      <c r="BC83" s="168">
        <f>IF(BB83=1,G83,0)</f>
        <v>0</v>
      </c>
      <c r="BD83" s="168">
        <f>IF(BB83=2,G83,0)</f>
        <v>0</v>
      </c>
      <c r="BE83" s="168">
        <f>IF(BB83=3,G83,0)</f>
        <v>0</v>
      </c>
      <c r="BF83" s="168">
        <f>IF(BB83=4,G83,0)</f>
        <v>0</v>
      </c>
      <c r="BG83" s="168">
        <f>IF(BB83=5,G83,0)</f>
        <v>0</v>
      </c>
      <c r="CA83" s="168">
        <v>1</v>
      </c>
      <c r="CB83" s="168">
        <v>7</v>
      </c>
      <c r="CC83" s="204"/>
      <c r="CD83" s="204"/>
    </row>
    <row r="84" spans="1:17" ht="12.75">
      <c r="A84" s="205"/>
      <c r="B84" s="206"/>
      <c r="C84" s="209" t="s">
        <v>177</v>
      </c>
      <c r="D84" s="210"/>
      <c r="E84" s="211">
        <v>25</v>
      </c>
      <c r="F84" s="212"/>
      <c r="G84" s="213"/>
      <c r="H84" s="214"/>
      <c r="I84" s="215"/>
      <c r="J84" s="214"/>
      <c r="K84" s="215"/>
      <c r="M84" s="207">
        <v>25</v>
      </c>
      <c r="O84" s="208"/>
      <c r="Q84" s="196"/>
    </row>
    <row r="85" spans="1:82" ht="12.75">
      <c r="A85" s="197">
        <v>38</v>
      </c>
      <c r="B85" s="198" t="s">
        <v>182</v>
      </c>
      <c r="C85" s="199" t="s">
        <v>183</v>
      </c>
      <c r="D85" s="200" t="s">
        <v>110</v>
      </c>
      <c r="E85" s="201">
        <v>1</v>
      </c>
      <c r="F85" s="201">
        <v>0</v>
      </c>
      <c r="G85" s="202">
        <f>E85*F85</f>
        <v>0</v>
      </c>
      <c r="H85" s="203">
        <v>0.00764000000000209</v>
      </c>
      <c r="I85" s="203">
        <f>E85*H85</f>
        <v>0.00764000000000209</v>
      </c>
      <c r="J85" s="203">
        <v>0</v>
      </c>
      <c r="K85" s="203">
        <f>E85*J85</f>
        <v>0</v>
      </c>
      <c r="Q85" s="196">
        <v>2</v>
      </c>
      <c r="AA85" s="168">
        <v>1</v>
      </c>
      <c r="AB85" s="168">
        <v>7</v>
      </c>
      <c r="AC85" s="168">
        <v>7</v>
      </c>
      <c r="BB85" s="168">
        <v>2</v>
      </c>
      <c r="BC85" s="168">
        <f>IF(BB85=1,G85,0)</f>
        <v>0</v>
      </c>
      <c r="BD85" s="168">
        <f>IF(BB85=2,G85,0)</f>
        <v>0</v>
      </c>
      <c r="BE85" s="168">
        <f>IF(BB85=3,G85,0)</f>
        <v>0</v>
      </c>
      <c r="BF85" s="168">
        <f>IF(BB85=4,G85,0)</f>
        <v>0</v>
      </c>
      <c r="BG85" s="168">
        <f>IF(BB85=5,G85,0)</f>
        <v>0</v>
      </c>
      <c r="CA85" s="168">
        <v>1</v>
      </c>
      <c r="CB85" s="168">
        <v>7</v>
      </c>
      <c r="CC85" s="204"/>
      <c r="CD85" s="204"/>
    </row>
    <row r="86" spans="1:17" ht="12.75">
      <c r="A86" s="205"/>
      <c r="B86" s="206"/>
      <c r="C86" s="209" t="s">
        <v>77</v>
      </c>
      <c r="D86" s="210"/>
      <c r="E86" s="211">
        <v>1</v>
      </c>
      <c r="F86" s="212"/>
      <c r="G86" s="213"/>
      <c r="H86" s="214"/>
      <c r="I86" s="215"/>
      <c r="J86" s="214"/>
      <c r="K86" s="215"/>
      <c r="M86" s="207">
        <v>1</v>
      </c>
      <c r="O86" s="208"/>
      <c r="Q86" s="196"/>
    </row>
    <row r="87" spans="1:82" ht="12.75">
      <c r="A87" s="197">
        <v>39</v>
      </c>
      <c r="B87" s="198" t="s">
        <v>184</v>
      </c>
      <c r="C87" s="199" t="s">
        <v>185</v>
      </c>
      <c r="D87" s="200" t="s">
        <v>89</v>
      </c>
      <c r="E87" s="201">
        <v>5</v>
      </c>
      <c r="F87" s="201">
        <v>0</v>
      </c>
      <c r="G87" s="202">
        <f>E87*F87</f>
        <v>0</v>
      </c>
      <c r="H87" s="203">
        <v>0</v>
      </c>
      <c r="I87" s="203">
        <f>E87*H87</f>
        <v>0</v>
      </c>
      <c r="J87" s="203">
        <v>0</v>
      </c>
      <c r="K87" s="203">
        <f>E87*J87</f>
        <v>0</v>
      </c>
      <c r="Q87" s="196">
        <v>2</v>
      </c>
      <c r="AA87" s="168">
        <v>1</v>
      </c>
      <c r="AB87" s="168">
        <v>7</v>
      </c>
      <c r="AC87" s="168">
        <v>7</v>
      </c>
      <c r="BB87" s="168">
        <v>2</v>
      </c>
      <c r="BC87" s="168">
        <f>IF(BB87=1,G87,0)</f>
        <v>0</v>
      </c>
      <c r="BD87" s="168">
        <f>IF(BB87=2,G87,0)</f>
        <v>0</v>
      </c>
      <c r="BE87" s="168">
        <f>IF(BB87=3,G87,0)</f>
        <v>0</v>
      </c>
      <c r="BF87" s="168">
        <f>IF(BB87=4,G87,0)</f>
        <v>0</v>
      </c>
      <c r="BG87" s="168">
        <f>IF(BB87=5,G87,0)</f>
        <v>0</v>
      </c>
      <c r="CA87" s="168">
        <v>1</v>
      </c>
      <c r="CB87" s="168">
        <v>7</v>
      </c>
      <c r="CC87" s="204"/>
      <c r="CD87" s="204"/>
    </row>
    <row r="88" spans="1:17" ht="12.75">
      <c r="A88" s="205"/>
      <c r="B88" s="206"/>
      <c r="C88" s="209" t="s">
        <v>113</v>
      </c>
      <c r="D88" s="210"/>
      <c r="E88" s="211">
        <v>5</v>
      </c>
      <c r="F88" s="212"/>
      <c r="G88" s="213"/>
      <c r="H88" s="214"/>
      <c r="I88" s="215"/>
      <c r="J88" s="214"/>
      <c r="K88" s="215"/>
      <c r="M88" s="207">
        <v>5</v>
      </c>
      <c r="O88" s="208"/>
      <c r="Q88" s="196"/>
    </row>
    <row r="89" spans="1:82" ht="12.75">
      <c r="A89" s="197">
        <v>40</v>
      </c>
      <c r="B89" s="198" t="s">
        <v>186</v>
      </c>
      <c r="C89" s="199" t="s">
        <v>187</v>
      </c>
      <c r="D89" s="200" t="s">
        <v>89</v>
      </c>
      <c r="E89" s="201">
        <v>1</v>
      </c>
      <c r="F89" s="201">
        <v>0</v>
      </c>
      <c r="G89" s="202">
        <f>E89*F89</f>
        <v>0</v>
      </c>
      <c r="H89" s="203">
        <v>0.000399999999999956</v>
      </c>
      <c r="I89" s="203">
        <f>E89*H89</f>
        <v>0.000399999999999956</v>
      </c>
      <c r="J89" s="203">
        <v>0</v>
      </c>
      <c r="K89" s="203">
        <f>E89*J89</f>
        <v>0</v>
      </c>
      <c r="Q89" s="196">
        <v>2</v>
      </c>
      <c r="AA89" s="168">
        <v>1</v>
      </c>
      <c r="AB89" s="168">
        <v>7</v>
      </c>
      <c r="AC89" s="168">
        <v>7</v>
      </c>
      <c r="BB89" s="168">
        <v>2</v>
      </c>
      <c r="BC89" s="168">
        <f>IF(BB89=1,G89,0)</f>
        <v>0</v>
      </c>
      <c r="BD89" s="168">
        <f>IF(BB89=2,G89,0)</f>
        <v>0</v>
      </c>
      <c r="BE89" s="168">
        <f>IF(BB89=3,G89,0)</f>
        <v>0</v>
      </c>
      <c r="BF89" s="168">
        <f>IF(BB89=4,G89,0)</f>
        <v>0</v>
      </c>
      <c r="BG89" s="168">
        <f>IF(BB89=5,G89,0)</f>
        <v>0</v>
      </c>
      <c r="CA89" s="168">
        <v>1</v>
      </c>
      <c r="CB89" s="168">
        <v>7</v>
      </c>
      <c r="CC89" s="204"/>
      <c r="CD89" s="204"/>
    </row>
    <row r="90" spans="1:17" ht="12.75">
      <c r="A90" s="205"/>
      <c r="B90" s="206"/>
      <c r="C90" s="209" t="s">
        <v>77</v>
      </c>
      <c r="D90" s="210"/>
      <c r="E90" s="211">
        <v>1</v>
      </c>
      <c r="F90" s="212"/>
      <c r="G90" s="213"/>
      <c r="H90" s="214"/>
      <c r="I90" s="215"/>
      <c r="J90" s="214"/>
      <c r="K90" s="215"/>
      <c r="M90" s="207">
        <v>1</v>
      </c>
      <c r="O90" s="208"/>
      <c r="Q90" s="196"/>
    </row>
    <row r="91" spans="1:82" ht="12.75">
      <c r="A91" s="197">
        <v>41</v>
      </c>
      <c r="B91" s="198" t="s">
        <v>188</v>
      </c>
      <c r="C91" s="199" t="s">
        <v>189</v>
      </c>
      <c r="D91" s="200" t="s">
        <v>94</v>
      </c>
      <c r="E91" s="201">
        <v>50</v>
      </c>
      <c r="F91" s="201">
        <v>0</v>
      </c>
      <c r="G91" s="202">
        <f>E91*F91</f>
        <v>0</v>
      </c>
      <c r="H91" s="203">
        <v>0.0101899999999944</v>
      </c>
      <c r="I91" s="203">
        <f>E91*H91</f>
        <v>0.50949999999972</v>
      </c>
      <c r="J91" s="203">
        <v>0</v>
      </c>
      <c r="K91" s="203">
        <f>E91*J91</f>
        <v>0</v>
      </c>
      <c r="Q91" s="196">
        <v>2</v>
      </c>
      <c r="AA91" s="168">
        <v>1</v>
      </c>
      <c r="AB91" s="168">
        <v>7</v>
      </c>
      <c r="AC91" s="168">
        <v>7</v>
      </c>
      <c r="BB91" s="168">
        <v>2</v>
      </c>
      <c r="BC91" s="168">
        <f>IF(BB91=1,G91,0)</f>
        <v>0</v>
      </c>
      <c r="BD91" s="168">
        <f>IF(BB91=2,G91,0)</f>
        <v>0</v>
      </c>
      <c r="BE91" s="168">
        <f>IF(BB91=3,G91,0)</f>
        <v>0</v>
      </c>
      <c r="BF91" s="168">
        <f>IF(BB91=4,G91,0)</f>
        <v>0</v>
      </c>
      <c r="BG91" s="168">
        <f>IF(BB91=5,G91,0)</f>
        <v>0</v>
      </c>
      <c r="CA91" s="168">
        <v>1</v>
      </c>
      <c r="CB91" s="168">
        <v>7</v>
      </c>
      <c r="CC91" s="204"/>
      <c r="CD91" s="204"/>
    </row>
    <row r="92" spans="1:17" ht="12.75">
      <c r="A92" s="205"/>
      <c r="B92" s="206"/>
      <c r="C92" s="209" t="s">
        <v>190</v>
      </c>
      <c r="D92" s="210"/>
      <c r="E92" s="211">
        <v>50</v>
      </c>
      <c r="F92" s="212"/>
      <c r="G92" s="213"/>
      <c r="H92" s="214"/>
      <c r="I92" s="215"/>
      <c r="J92" s="214"/>
      <c r="K92" s="215"/>
      <c r="M92" s="207">
        <v>50</v>
      </c>
      <c r="O92" s="208"/>
      <c r="Q92" s="196"/>
    </row>
    <row r="93" spans="1:82" ht="12.75">
      <c r="A93" s="197">
        <v>42</v>
      </c>
      <c r="B93" s="198" t="s">
        <v>191</v>
      </c>
      <c r="C93" s="199" t="s">
        <v>192</v>
      </c>
      <c r="D93" s="200" t="s">
        <v>94</v>
      </c>
      <c r="E93" s="201">
        <v>50</v>
      </c>
      <c r="F93" s="201">
        <v>0</v>
      </c>
      <c r="G93" s="202">
        <f>E93*F93</f>
        <v>0</v>
      </c>
      <c r="H93" s="203">
        <v>0.0360099999999761</v>
      </c>
      <c r="I93" s="203">
        <f>E93*H93</f>
        <v>1.8004999999988052</v>
      </c>
      <c r="J93" s="203">
        <v>0</v>
      </c>
      <c r="K93" s="203">
        <f>E93*J93</f>
        <v>0</v>
      </c>
      <c r="Q93" s="196">
        <v>2</v>
      </c>
      <c r="AA93" s="168">
        <v>1</v>
      </c>
      <c r="AB93" s="168">
        <v>7</v>
      </c>
      <c r="AC93" s="168">
        <v>7</v>
      </c>
      <c r="BB93" s="168">
        <v>2</v>
      </c>
      <c r="BC93" s="168">
        <f>IF(BB93=1,G93,0)</f>
        <v>0</v>
      </c>
      <c r="BD93" s="168">
        <f>IF(BB93=2,G93,0)</f>
        <v>0</v>
      </c>
      <c r="BE93" s="168">
        <f>IF(BB93=3,G93,0)</f>
        <v>0</v>
      </c>
      <c r="BF93" s="168">
        <f>IF(BB93=4,G93,0)</f>
        <v>0</v>
      </c>
      <c r="BG93" s="168">
        <f>IF(BB93=5,G93,0)</f>
        <v>0</v>
      </c>
      <c r="CA93" s="168">
        <v>1</v>
      </c>
      <c r="CB93" s="168">
        <v>7</v>
      </c>
      <c r="CC93" s="204"/>
      <c r="CD93" s="204"/>
    </row>
    <row r="94" spans="1:17" ht="12.75">
      <c r="A94" s="205"/>
      <c r="B94" s="206"/>
      <c r="C94" s="209" t="s">
        <v>190</v>
      </c>
      <c r="D94" s="210"/>
      <c r="E94" s="211">
        <v>50</v>
      </c>
      <c r="F94" s="212"/>
      <c r="G94" s="213"/>
      <c r="H94" s="214"/>
      <c r="I94" s="215"/>
      <c r="J94" s="214"/>
      <c r="K94" s="215"/>
      <c r="M94" s="207">
        <v>50</v>
      </c>
      <c r="O94" s="208"/>
      <c r="Q94" s="196"/>
    </row>
    <row r="95" spans="1:82" ht="22.5">
      <c r="A95" s="197">
        <v>43</v>
      </c>
      <c r="B95" s="198" t="s">
        <v>193</v>
      </c>
      <c r="C95" s="199" t="s">
        <v>194</v>
      </c>
      <c r="D95" s="200" t="s">
        <v>94</v>
      </c>
      <c r="E95" s="201">
        <v>30</v>
      </c>
      <c r="F95" s="201">
        <v>0</v>
      </c>
      <c r="G95" s="202">
        <f>E95*F95</f>
        <v>0</v>
      </c>
      <c r="H95" s="203">
        <v>0.000999999999999446</v>
      </c>
      <c r="I95" s="203">
        <f>E95*H95</f>
        <v>0.02999999999998338</v>
      </c>
      <c r="J95" s="203">
        <v>-0.0433400000000006</v>
      </c>
      <c r="K95" s="203">
        <f>E95*J95</f>
        <v>-1.300200000000018</v>
      </c>
      <c r="Q95" s="196">
        <v>2</v>
      </c>
      <c r="AA95" s="168">
        <v>2</v>
      </c>
      <c r="AB95" s="168">
        <v>7</v>
      </c>
      <c r="AC95" s="168">
        <v>7</v>
      </c>
      <c r="BB95" s="168">
        <v>2</v>
      </c>
      <c r="BC95" s="168">
        <f>IF(BB95=1,G95,0)</f>
        <v>0</v>
      </c>
      <c r="BD95" s="168">
        <f>IF(BB95=2,G95,0)</f>
        <v>0</v>
      </c>
      <c r="BE95" s="168">
        <f>IF(BB95=3,G95,0)</f>
        <v>0</v>
      </c>
      <c r="BF95" s="168">
        <f>IF(BB95=4,G95,0)</f>
        <v>0</v>
      </c>
      <c r="BG95" s="168">
        <f>IF(BB95=5,G95,0)</f>
        <v>0</v>
      </c>
      <c r="CA95" s="168">
        <v>2</v>
      </c>
      <c r="CB95" s="168">
        <v>7</v>
      </c>
      <c r="CC95" s="204"/>
      <c r="CD95" s="204"/>
    </row>
    <row r="96" spans="1:17" ht="12.75">
      <c r="A96" s="205"/>
      <c r="B96" s="206"/>
      <c r="C96" s="209" t="s">
        <v>195</v>
      </c>
      <c r="D96" s="210"/>
      <c r="E96" s="211">
        <v>30</v>
      </c>
      <c r="F96" s="212"/>
      <c r="G96" s="213"/>
      <c r="H96" s="214"/>
      <c r="I96" s="215"/>
      <c r="J96" s="214"/>
      <c r="K96" s="215"/>
      <c r="M96" s="207">
        <v>30</v>
      </c>
      <c r="O96" s="208"/>
      <c r="Q96" s="196"/>
    </row>
    <row r="97" spans="1:82" ht="12.75">
      <c r="A97" s="197">
        <v>44</v>
      </c>
      <c r="B97" s="198" t="s">
        <v>196</v>
      </c>
      <c r="C97" s="199" t="s">
        <v>197</v>
      </c>
      <c r="D97" s="200" t="s">
        <v>61</v>
      </c>
      <c r="E97" s="201"/>
      <c r="F97" s="201">
        <v>0</v>
      </c>
      <c r="G97" s="202">
        <f>E97*F97</f>
        <v>0</v>
      </c>
      <c r="H97" s="203">
        <v>0</v>
      </c>
      <c r="I97" s="203">
        <f>E97*H97</f>
        <v>0</v>
      </c>
      <c r="J97" s="203">
        <v>0</v>
      </c>
      <c r="K97" s="203">
        <f>E97*J97</f>
        <v>0</v>
      </c>
      <c r="Q97" s="196">
        <v>2</v>
      </c>
      <c r="AA97" s="168">
        <v>7</v>
      </c>
      <c r="AB97" s="168">
        <v>1002</v>
      </c>
      <c r="AC97" s="168">
        <v>5</v>
      </c>
      <c r="BB97" s="168">
        <v>2</v>
      </c>
      <c r="BC97" s="168">
        <f>IF(BB97=1,G97,0)</f>
        <v>0</v>
      </c>
      <c r="BD97" s="168">
        <f>IF(BB97=2,G97,0)</f>
        <v>0</v>
      </c>
      <c r="BE97" s="168">
        <f>IF(BB97=3,G97,0)</f>
        <v>0</v>
      </c>
      <c r="BF97" s="168">
        <f>IF(BB97=4,G97,0)</f>
        <v>0</v>
      </c>
      <c r="BG97" s="168">
        <f>IF(BB97=5,G97,0)</f>
        <v>0</v>
      </c>
      <c r="CA97" s="168">
        <v>7</v>
      </c>
      <c r="CB97" s="168">
        <v>1002</v>
      </c>
      <c r="CC97" s="204"/>
      <c r="CD97" s="204"/>
    </row>
    <row r="98" spans="1:59" ht="12.75">
      <c r="A98" s="216"/>
      <c r="B98" s="217" t="s">
        <v>78</v>
      </c>
      <c r="C98" s="218" t="str">
        <f>CONCATENATE(B72," ",C72)</f>
        <v>722 Vnitřní vodovod</v>
      </c>
      <c r="D98" s="219"/>
      <c r="E98" s="220"/>
      <c r="F98" s="221"/>
      <c r="G98" s="222">
        <f>SUM(G72:G97)</f>
        <v>0</v>
      </c>
      <c r="H98" s="223"/>
      <c r="I98" s="224">
        <f>SUM(I72:I97)</f>
        <v>2.562839999998472</v>
      </c>
      <c r="J98" s="223"/>
      <c r="K98" s="224">
        <f>SUM(K72:K97)</f>
        <v>-1.300200000000018</v>
      </c>
      <c r="Q98" s="196">
        <v>4</v>
      </c>
      <c r="BC98" s="225">
        <f>SUM(BC72:BC97)</f>
        <v>0</v>
      </c>
      <c r="BD98" s="225">
        <f>SUM(BD72:BD97)</f>
        <v>0</v>
      </c>
      <c r="BE98" s="225">
        <f>SUM(BE72:BE97)</f>
        <v>0</v>
      </c>
      <c r="BF98" s="225">
        <f>SUM(BF72:BF97)</f>
        <v>0</v>
      </c>
      <c r="BG98" s="225">
        <f>SUM(BG72:BG97)</f>
        <v>0</v>
      </c>
    </row>
    <row r="99" spans="1:17" ht="12.75">
      <c r="A99" s="188" t="s">
        <v>76</v>
      </c>
      <c r="B99" s="189" t="s">
        <v>198</v>
      </c>
      <c r="C99" s="190" t="s">
        <v>199</v>
      </c>
      <c r="D99" s="191"/>
      <c r="E99" s="192"/>
      <c r="F99" s="192"/>
      <c r="G99" s="193"/>
      <c r="H99" s="194"/>
      <c r="I99" s="195"/>
      <c r="J99" s="194"/>
      <c r="K99" s="195"/>
      <c r="Q99" s="196">
        <v>1</v>
      </c>
    </row>
    <row r="100" spans="1:82" ht="12.75">
      <c r="A100" s="197">
        <v>45</v>
      </c>
      <c r="B100" s="198" t="s">
        <v>200</v>
      </c>
      <c r="C100" s="199" t="s">
        <v>201</v>
      </c>
      <c r="D100" s="200" t="s">
        <v>202</v>
      </c>
      <c r="E100" s="201">
        <v>1</v>
      </c>
      <c r="F100" s="201">
        <v>0</v>
      </c>
      <c r="G100" s="202">
        <f>E100*F100</f>
        <v>0</v>
      </c>
      <c r="H100" s="203">
        <v>0.0244099999999889</v>
      </c>
      <c r="I100" s="203">
        <f>E100*H100</f>
        <v>0.0244099999999889</v>
      </c>
      <c r="J100" s="203">
        <v>0</v>
      </c>
      <c r="K100" s="203">
        <f>E100*J100</f>
        <v>0</v>
      </c>
      <c r="Q100" s="196">
        <v>2</v>
      </c>
      <c r="AA100" s="168">
        <v>2</v>
      </c>
      <c r="AB100" s="168">
        <v>7</v>
      </c>
      <c r="AC100" s="168">
        <v>7</v>
      </c>
      <c r="BB100" s="168">
        <v>2</v>
      </c>
      <c r="BC100" s="168">
        <f>IF(BB100=1,G100,0)</f>
        <v>0</v>
      </c>
      <c r="BD100" s="168">
        <f>IF(BB100=2,G100,0)</f>
        <v>0</v>
      </c>
      <c r="BE100" s="168">
        <f>IF(BB100=3,G100,0)</f>
        <v>0</v>
      </c>
      <c r="BF100" s="168">
        <f>IF(BB100=4,G100,0)</f>
        <v>0</v>
      </c>
      <c r="BG100" s="168">
        <f>IF(BB100=5,G100,0)</f>
        <v>0</v>
      </c>
      <c r="CA100" s="168">
        <v>2</v>
      </c>
      <c r="CB100" s="168">
        <v>7</v>
      </c>
      <c r="CC100" s="204"/>
      <c r="CD100" s="204"/>
    </row>
    <row r="101" spans="1:17" ht="12.75">
      <c r="A101" s="205"/>
      <c r="B101" s="206"/>
      <c r="C101" s="209" t="s">
        <v>77</v>
      </c>
      <c r="D101" s="210"/>
      <c r="E101" s="211">
        <v>1</v>
      </c>
      <c r="F101" s="212"/>
      <c r="G101" s="213"/>
      <c r="H101" s="214"/>
      <c r="I101" s="215"/>
      <c r="J101" s="214"/>
      <c r="K101" s="215"/>
      <c r="M101" s="207">
        <v>1</v>
      </c>
      <c r="O101" s="208"/>
      <c r="Q101" s="196"/>
    </row>
    <row r="102" spans="1:82" ht="12.75">
      <c r="A102" s="197">
        <v>46</v>
      </c>
      <c r="B102" s="198" t="s">
        <v>203</v>
      </c>
      <c r="C102" s="199" t="s">
        <v>204</v>
      </c>
      <c r="D102" s="200" t="s">
        <v>89</v>
      </c>
      <c r="E102" s="201">
        <v>1</v>
      </c>
      <c r="F102" s="201">
        <v>0</v>
      </c>
      <c r="G102" s="202">
        <f>E102*F102</f>
        <v>0</v>
      </c>
      <c r="H102" s="203">
        <v>0.0914800000000469</v>
      </c>
      <c r="I102" s="203">
        <f>E102*H102</f>
        <v>0.0914800000000469</v>
      </c>
      <c r="J102" s="203">
        <v>0</v>
      </c>
      <c r="K102" s="203">
        <f>E102*J102</f>
        <v>0</v>
      </c>
      <c r="Q102" s="196">
        <v>2</v>
      </c>
      <c r="AA102" s="168">
        <v>2</v>
      </c>
      <c r="AB102" s="168">
        <v>7</v>
      </c>
      <c r="AC102" s="168">
        <v>7</v>
      </c>
      <c r="BB102" s="168">
        <v>2</v>
      </c>
      <c r="BC102" s="168">
        <f>IF(BB102=1,G102,0)</f>
        <v>0</v>
      </c>
      <c r="BD102" s="168">
        <f>IF(BB102=2,G102,0)</f>
        <v>0</v>
      </c>
      <c r="BE102" s="168">
        <f>IF(BB102=3,G102,0)</f>
        <v>0</v>
      </c>
      <c r="BF102" s="168">
        <f>IF(BB102=4,G102,0)</f>
        <v>0</v>
      </c>
      <c r="BG102" s="168">
        <f>IF(BB102=5,G102,0)</f>
        <v>0</v>
      </c>
      <c r="CA102" s="168">
        <v>2</v>
      </c>
      <c r="CB102" s="168">
        <v>7</v>
      </c>
      <c r="CC102" s="204"/>
      <c r="CD102" s="204"/>
    </row>
    <row r="103" spans="1:17" ht="12.75">
      <c r="A103" s="205"/>
      <c r="B103" s="206"/>
      <c r="C103" s="209" t="s">
        <v>77</v>
      </c>
      <c r="D103" s="210"/>
      <c r="E103" s="211">
        <v>1</v>
      </c>
      <c r="F103" s="212"/>
      <c r="G103" s="213"/>
      <c r="H103" s="214"/>
      <c r="I103" s="215"/>
      <c r="J103" s="214"/>
      <c r="K103" s="215"/>
      <c r="M103" s="207">
        <v>1</v>
      </c>
      <c r="O103" s="208"/>
      <c r="Q103" s="196"/>
    </row>
    <row r="104" spans="1:82" ht="12.75">
      <c r="A104" s="197">
        <v>47</v>
      </c>
      <c r="B104" s="198" t="s">
        <v>205</v>
      </c>
      <c r="C104" s="199" t="s">
        <v>206</v>
      </c>
      <c r="D104" s="200" t="s">
        <v>89</v>
      </c>
      <c r="E104" s="201">
        <v>1</v>
      </c>
      <c r="F104" s="201">
        <v>0</v>
      </c>
      <c r="G104" s="202">
        <f>E104*F104</f>
        <v>0</v>
      </c>
      <c r="H104" s="203">
        <v>0.0473200000000134</v>
      </c>
      <c r="I104" s="203">
        <f>E104*H104</f>
        <v>0.0473200000000134</v>
      </c>
      <c r="J104" s="203">
        <v>0</v>
      </c>
      <c r="K104" s="203">
        <f>E104*J104</f>
        <v>0</v>
      </c>
      <c r="Q104" s="196">
        <v>2</v>
      </c>
      <c r="AA104" s="168">
        <v>2</v>
      </c>
      <c r="AB104" s="168">
        <v>7</v>
      </c>
      <c r="AC104" s="168">
        <v>7</v>
      </c>
      <c r="BB104" s="168">
        <v>2</v>
      </c>
      <c r="BC104" s="168">
        <f>IF(BB104=1,G104,0)</f>
        <v>0</v>
      </c>
      <c r="BD104" s="168">
        <f>IF(BB104=2,G104,0)</f>
        <v>0</v>
      </c>
      <c r="BE104" s="168">
        <f>IF(BB104=3,G104,0)</f>
        <v>0</v>
      </c>
      <c r="BF104" s="168">
        <f>IF(BB104=4,G104,0)</f>
        <v>0</v>
      </c>
      <c r="BG104" s="168">
        <f>IF(BB104=5,G104,0)</f>
        <v>0</v>
      </c>
      <c r="CA104" s="168">
        <v>2</v>
      </c>
      <c r="CB104" s="168">
        <v>7</v>
      </c>
      <c r="CC104" s="204"/>
      <c r="CD104" s="204"/>
    </row>
    <row r="105" spans="1:17" ht="12.75">
      <c r="A105" s="205"/>
      <c r="B105" s="206"/>
      <c r="C105" s="209" t="s">
        <v>77</v>
      </c>
      <c r="D105" s="210"/>
      <c r="E105" s="211">
        <v>1</v>
      </c>
      <c r="F105" s="212"/>
      <c r="G105" s="213"/>
      <c r="H105" s="214"/>
      <c r="I105" s="215"/>
      <c r="J105" s="214"/>
      <c r="K105" s="215"/>
      <c r="M105" s="207">
        <v>1</v>
      </c>
      <c r="O105" s="208"/>
      <c r="Q105" s="196"/>
    </row>
    <row r="106" spans="1:82" ht="12.75">
      <c r="A106" s="197">
        <v>48</v>
      </c>
      <c r="B106" s="198" t="s">
        <v>207</v>
      </c>
      <c r="C106" s="199" t="s">
        <v>208</v>
      </c>
      <c r="D106" s="200" t="s">
        <v>89</v>
      </c>
      <c r="E106" s="201">
        <v>1</v>
      </c>
      <c r="F106" s="201">
        <v>0</v>
      </c>
      <c r="G106" s="202">
        <f>E106*F106</f>
        <v>0</v>
      </c>
      <c r="H106" s="203">
        <v>0.0628600000000006</v>
      </c>
      <c r="I106" s="203">
        <f>E106*H106</f>
        <v>0.0628600000000006</v>
      </c>
      <c r="J106" s="203">
        <v>0</v>
      </c>
      <c r="K106" s="203">
        <f>E106*J106</f>
        <v>0</v>
      </c>
      <c r="Q106" s="196">
        <v>2</v>
      </c>
      <c r="AA106" s="168">
        <v>2</v>
      </c>
      <c r="AB106" s="168">
        <v>7</v>
      </c>
      <c r="AC106" s="168">
        <v>7</v>
      </c>
      <c r="BB106" s="168">
        <v>2</v>
      </c>
      <c r="BC106" s="168">
        <f>IF(BB106=1,G106,0)</f>
        <v>0</v>
      </c>
      <c r="BD106" s="168">
        <f>IF(BB106=2,G106,0)</f>
        <v>0</v>
      </c>
      <c r="BE106" s="168">
        <f>IF(BB106=3,G106,0)</f>
        <v>0</v>
      </c>
      <c r="BF106" s="168">
        <f>IF(BB106=4,G106,0)</f>
        <v>0</v>
      </c>
      <c r="BG106" s="168">
        <f>IF(BB106=5,G106,0)</f>
        <v>0</v>
      </c>
      <c r="CA106" s="168">
        <v>2</v>
      </c>
      <c r="CB106" s="168">
        <v>7</v>
      </c>
      <c r="CC106" s="204"/>
      <c r="CD106" s="204"/>
    </row>
    <row r="107" spans="1:17" ht="12.75">
      <c r="A107" s="205"/>
      <c r="B107" s="206"/>
      <c r="C107" s="209" t="s">
        <v>77</v>
      </c>
      <c r="D107" s="210"/>
      <c r="E107" s="211">
        <v>1</v>
      </c>
      <c r="F107" s="212"/>
      <c r="G107" s="213"/>
      <c r="H107" s="214"/>
      <c r="I107" s="215"/>
      <c r="J107" s="214"/>
      <c r="K107" s="215"/>
      <c r="M107" s="207">
        <v>1</v>
      </c>
      <c r="O107" s="208"/>
      <c r="Q107" s="196"/>
    </row>
    <row r="108" spans="1:59" ht="12.75">
      <c r="A108" s="216"/>
      <c r="B108" s="217" t="s">
        <v>78</v>
      </c>
      <c r="C108" s="218" t="str">
        <f>CONCATENATE(B99," ",C99)</f>
        <v>725 Zařizovací předměty</v>
      </c>
      <c r="D108" s="219"/>
      <c r="E108" s="220"/>
      <c r="F108" s="221"/>
      <c r="G108" s="222">
        <f>SUM(G99:G107)</f>
        <v>0</v>
      </c>
      <c r="H108" s="223"/>
      <c r="I108" s="224">
        <f>SUM(I99:I107)</f>
        <v>0.2260700000000498</v>
      </c>
      <c r="J108" s="223"/>
      <c r="K108" s="224">
        <f>SUM(K99:K107)</f>
        <v>0</v>
      </c>
      <c r="Q108" s="196">
        <v>4</v>
      </c>
      <c r="BC108" s="225">
        <f>SUM(BC99:BC107)</f>
        <v>0</v>
      </c>
      <c r="BD108" s="225">
        <f>SUM(BD99:BD107)</f>
        <v>0</v>
      </c>
      <c r="BE108" s="225">
        <f>SUM(BE99:BE107)</f>
        <v>0</v>
      </c>
      <c r="BF108" s="225">
        <f>SUM(BF99:BF107)</f>
        <v>0</v>
      </c>
      <c r="BG108" s="225">
        <f>SUM(BG99:BG107)</f>
        <v>0</v>
      </c>
    </row>
    <row r="109" spans="1:17" ht="12.75">
      <c r="A109" s="188" t="s">
        <v>76</v>
      </c>
      <c r="B109" s="189" t="s">
        <v>209</v>
      </c>
      <c r="C109" s="190" t="s">
        <v>210</v>
      </c>
      <c r="D109" s="191"/>
      <c r="E109" s="192"/>
      <c r="F109" s="192"/>
      <c r="G109" s="193"/>
      <c r="H109" s="194"/>
      <c r="I109" s="195"/>
      <c r="J109" s="194"/>
      <c r="K109" s="195"/>
      <c r="Q109" s="196">
        <v>1</v>
      </c>
    </row>
    <row r="110" spans="1:82" ht="12.75">
      <c r="A110" s="197">
        <v>49</v>
      </c>
      <c r="B110" s="198" t="s">
        <v>211</v>
      </c>
      <c r="C110" s="199" t="s">
        <v>212</v>
      </c>
      <c r="D110" s="200" t="s">
        <v>202</v>
      </c>
      <c r="E110" s="201">
        <v>1</v>
      </c>
      <c r="F110" s="201">
        <v>0</v>
      </c>
      <c r="G110" s="202">
        <f>E110*F110</f>
        <v>0</v>
      </c>
      <c r="H110" s="203">
        <v>0</v>
      </c>
      <c r="I110" s="203">
        <f>E110*H110</f>
        <v>0</v>
      </c>
      <c r="J110" s="203">
        <v>0</v>
      </c>
      <c r="K110" s="203">
        <f>E110*J110</f>
        <v>0</v>
      </c>
      <c r="Q110" s="196">
        <v>2</v>
      </c>
      <c r="AA110" s="168">
        <v>12</v>
      </c>
      <c r="AB110" s="168">
        <v>-1</v>
      </c>
      <c r="AC110" s="168">
        <v>45</v>
      </c>
      <c r="BB110" s="168">
        <v>2</v>
      </c>
      <c r="BC110" s="168">
        <f>IF(BB110=1,G110,0)</f>
        <v>0</v>
      </c>
      <c r="BD110" s="168">
        <f>IF(BB110=2,G110,0)</f>
        <v>0</v>
      </c>
      <c r="BE110" s="168">
        <f>IF(BB110=3,G110,0)</f>
        <v>0</v>
      </c>
      <c r="BF110" s="168">
        <f>IF(BB110=4,G110,0)</f>
        <v>0</v>
      </c>
      <c r="BG110" s="168">
        <f>IF(BB110=5,G110,0)</f>
        <v>0</v>
      </c>
      <c r="CA110" s="168">
        <v>12</v>
      </c>
      <c r="CB110" s="168">
        <v>-1</v>
      </c>
      <c r="CC110" s="204"/>
      <c r="CD110" s="204"/>
    </row>
    <row r="111" spans="1:17" ht="12.75">
      <c r="A111" s="205"/>
      <c r="B111" s="206"/>
      <c r="C111" s="209" t="s">
        <v>77</v>
      </c>
      <c r="D111" s="210"/>
      <c r="E111" s="211">
        <v>1</v>
      </c>
      <c r="F111" s="212"/>
      <c r="G111" s="213"/>
      <c r="H111" s="214"/>
      <c r="I111" s="215"/>
      <c r="J111" s="214"/>
      <c r="K111" s="215"/>
      <c r="M111" s="207">
        <v>1</v>
      </c>
      <c r="O111" s="208"/>
      <c r="Q111" s="196"/>
    </row>
    <row r="112" spans="1:82" ht="12.75">
      <c r="A112" s="197">
        <v>50</v>
      </c>
      <c r="B112" s="198" t="s">
        <v>213</v>
      </c>
      <c r="C112" s="199" t="s">
        <v>214</v>
      </c>
      <c r="D112" s="200" t="s">
        <v>215</v>
      </c>
      <c r="E112" s="201">
        <v>30</v>
      </c>
      <c r="F112" s="201">
        <v>0</v>
      </c>
      <c r="G112" s="202">
        <f>E112*F112</f>
        <v>0</v>
      </c>
      <c r="H112" s="203">
        <v>0</v>
      </c>
      <c r="I112" s="203">
        <f>E112*H112</f>
        <v>0</v>
      </c>
      <c r="J112" s="203">
        <v>0</v>
      </c>
      <c r="K112" s="203">
        <f>E112*J112</f>
        <v>0</v>
      </c>
      <c r="Q112" s="196">
        <v>2</v>
      </c>
      <c r="AA112" s="168">
        <v>12</v>
      </c>
      <c r="AB112" s="168">
        <v>0</v>
      </c>
      <c r="AC112" s="168">
        <v>2</v>
      </c>
      <c r="BB112" s="168">
        <v>2</v>
      </c>
      <c r="BC112" s="168">
        <f>IF(BB112=1,G112,0)</f>
        <v>0</v>
      </c>
      <c r="BD112" s="168">
        <f>IF(BB112=2,G112,0)</f>
        <v>0</v>
      </c>
      <c r="BE112" s="168">
        <f>IF(BB112=3,G112,0)</f>
        <v>0</v>
      </c>
      <c r="BF112" s="168">
        <f>IF(BB112=4,G112,0)</f>
        <v>0</v>
      </c>
      <c r="BG112" s="168">
        <f>IF(BB112=5,G112,0)</f>
        <v>0</v>
      </c>
      <c r="CA112" s="168">
        <v>12</v>
      </c>
      <c r="CB112" s="168">
        <v>0</v>
      </c>
      <c r="CC112" s="204"/>
      <c r="CD112" s="204"/>
    </row>
    <row r="113" spans="1:17" ht="12.75">
      <c r="A113" s="205"/>
      <c r="B113" s="206"/>
      <c r="C113" s="209" t="s">
        <v>195</v>
      </c>
      <c r="D113" s="210"/>
      <c r="E113" s="211">
        <v>30</v>
      </c>
      <c r="F113" s="212"/>
      <c r="G113" s="213"/>
      <c r="H113" s="214"/>
      <c r="I113" s="215"/>
      <c r="J113" s="214"/>
      <c r="K113" s="215"/>
      <c r="M113" s="207">
        <v>30</v>
      </c>
      <c r="O113" s="208"/>
      <c r="Q113" s="196"/>
    </row>
    <row r="114" spans="1:59" ht="12.75">
      <c r="A114" s="216"/>
      <c r="B114" s="217" t="s">
        <v>78</v>
      </c>
      <c r="C114" s="218" t="str">
        <f>CONCATENATE(B109," ",C109)</f>
        <v>799 Ostatní</v>
      </c>
      <c r="D114" s="219"/>
      <c r="E114" s="220"/>
      <c r="F114" s="221"/>
      <c r="G114" s="222">
        <f>SUM(G109:G113)</f>
        <v>0</v>
      </c>
      <c r="H114" s="223"/>
      <c r="I114" s="224">
        <f>SUM(I109:I113)</f>
        <v>0</v>
      </c>
      <c r="J114" s="223"/>
      <c r="K114" s="224">
        <f>SUM(K109:K113)</f>
        <v>0</v>
      </c>
      <c r="Q114" s="196">
        <v>4</v>
      </c>
      <c r="BC114" s="225">
        <f>SUM(BC109:BC113)</f>
        <v>0</v>
      </c>
      <c r="BD114" s="225">
        <f>SUM(BD109:BD113)</f>
        <v>0</v>
      </c>
      <c r="BE114" s="225">
        <f>SUM(BE109:BE113)</f>
        <v>0</v>
      </c>
      <c r="BF114" s="225">
        <f>SUM(BF109:BF113)</f>
        <v>0</v>
      </c>
      <c r="BG114" s="225">
        <f>SUM(BG109:BG113)</f>
        <v>0</v>
      </c>
    </row>
    <row r="115" ht="12.75">
      <c r="E115" s="168"/>
    </row>
    <row r="116" ht="12.75">
      <c r="E116" s="168"/>
    </row>
    <row r="117" ht="12.75">
      <c r="E117" s="168"/>
    </row>
    <row r="118" ht="12.75">
      <c r="E118" s="168"/>
    </row>
    <row r="119" ht="12.75">
      <c r="E119" s="168"/>
    </row>
    <row r="120" ht="12.75">
      <c r="E120" s="168"/>
    </row>
    <row r="121" ht="12.75">
      <c r="E121" s="168"/>
    </row>
    <row r="122" ht="12.75">
      <c r="E122" s="168"/>
    </row>
    <row r="123" ht="12.75">
      <c r="E123" s="168"/>
    </row>
    <row r="124" ht="12.75">
      <c r="E124" s="168"/>
    </row>
    <row r="125" ht="12.75">
      <c r="E125" s="168"/>
    </row>
    <row r="126" ht="12.75">
      <c r="E126" s="168"/>
    </row>
    <row r="127" ht="12.75">
      <c r="E127" s="168"/>
    </row>
    <row r="128" ht="12.75">
      <c r="E128" s="168"/>
    </row>
    <row r="129" ht="12.75">
      <c r="E129" s="168"/>
    </row>
    <row r="130" ht="12.75">
      <c r="E130" s="168"/>
    </row>
    <row r="131" ht="12.75">
      <c r="E131" s="168"/>
    </row>
    <row r="132" ht="12.75">
      <c r="E132" s="168"/>
    </row>
    <row r="133" ht="12.75">
      <c r="E133" s="168"/>
    </row>
    <row r="134" ht="12.75">
      <c r="E134" s="168"/>
    </row>
    <row r="135" ht="12.75">
      <c r="E135" s="168"/>
    </row>
    <row r="136" ht="12.75">
      <c r="E136" s="168"/>
    </row>
    <row r="137" ht="12.75">
      <c r="E137" s="168"/>
    </row>
    <row r="138" spans="1:7" ht="12.75">
      <c r="A138" s="214"/>
      <c r="B138" s="214"/>
      <c r="C138" s="214"/>
      <c r="D138" s="214"/>
      <c r="E138" s="214"/>
      <c r="F138" s="214"/>
      <c r="G138" s="214"/>
    </row>
    <row r="139" spans="1:7" ht="12.75">
      <c r="A139" s="214"/>
      <c r="B139" s="214"/>
      <c r="C139" s="214"/>
      <c r="D139" s="214"/>
      <c r="E139" s="214"/>
      <c r="F139" s="214"/>
      <c r="G139" s="214"/>
    </row>
    <row r="140" spans="1:7" ht="12.75">
      <c r="A140" s="214"/>
      <c r="B140" s="214"/>
      <c r="C140" s="214"/>
      <c r="D140" s="214"/>
      <c r="E140" s="214"/>
      <c r="F140" s="214"/>
      <c r="G140" s="214"/>
    </row>
    <row r="141" spans="1:7" ht="12.75">
      <c r="A141" s="214"/>
      <c r="B141" s="214"/>
      <c r="C141" s="214"/>
      <c r="D141" s="214"/>
      <c r="E141" s="214"/>
      <c r="F141" s="214"/>
      <c r="G141" s="214"/>
    </row>
    <row r="142" ht="12.75">
      <c r="E142" s="168"/>
    </row>
    <row r="143" ht="12.75">
      <c r="E143" s="168"/>
    </row>
    <row r="144" ht="12.75">
      <c r="E144" s="168"/>
    </row>
    <row r="145" ht="12.75">
      <c r="E145" s="168"/>
    </row>
    <row r="146" ht="12.75">
      <c r="E146" s="168"/>
    </row>
    <row r="147" ht="12.75">
      <c r="E147" s="168"/>
    </row>
    <row r="148" ht="12.75">
      <c r="E148" s="168"/>
    </row>
    <row r="149" ht="12.75">
      <c r="E149" s="168"/>
    </row>
    <row r="150" ht="12.75">
      <c r="E150" s="168"/>
    </row>
    <row r="151" ht="12.75">
      <c r="E151" s="168"/>
    </row>
    <row r="152" ht="12.75">
      <c r="E152" s="168"/>
    </row>
    <row r="153" ht="12.75">
      <c r="E153" s="168"/>
    </row>
    <row r="154" ht="12.75">
      <c r="E154" s="168"/>
    </row>
    <row r="155" ht="12.75">
      <c r="E155" s="168"/>
    </row>
    <row r="156" ht="12.75">
      <c r="E156" s="168"/>
    </row>
    <row r="157" ht="12.75">
      <c r="E157" s="168"/>
    </row>
    <row r="158" ht="12.75">
      <c r="E158" s="168"/>
    </row>
    <row r="159" ht="12.75">
      <c r="E159" s="168"/>
    </row>
    <row r="160" ht="12.75">
      <c r="E160" s="168"/>
    </row>
    <row r="161" ht="12.75">
      <c r="E161" s="168"/>
    </row>
    <row r="162" ht="12.75">
      <c r="E162" s="168"/>
    </row>
    <row r="163" ht="12.75">
      <c r="E163" s="168"/>
    </row>
    <row r="164" ht="12.75">
      <c r="E164" s="168"/>
    </row>
    <row r="165" ht="12.75">
      <c r="E165" s="168"/>
    </row>
    <row r="166" ht="12.75">
      <c r="E166" s="168"/>
    </row>
    <row r="167" ht="12.75">
      <c r="E167" s="168"/>
    </row>
    <row r="168" ht="12.75">
      <c r="E168" s="168"/>
    </row>
    <row r="169" ht="12.75">
      <c r="E169" s="168"/>
    </row>
    <row r="170" ht="12.75">
      <c r="E170" s="168"/>
    </row>
    <row r="171" ht="12.75">
      <c r="E171" s="168"/>
    </row>
    <row r="172" ht="12.75">
      <c r="E172" s="168"/>
    </row>
    <row r="173" spans="1:2" ht="12.75">
      <c r="A173" s="226"/>
      <c r="B173" s="226"/>
    </row>
    <row r="174" spans="1:7" ht="12.75">
      <c r="A174" s="214"/>
      <c r="B174" s="214"/>
      <c r="C174" s="227"/>
      <c r="D174" s="227"/>
      <c r="E174" s="228"/>
      <c r="F174" s="227"/>
      <c r="G174" s="229"/>
    </row>
    <row r="175" spans="1:7" ht="12.75">
      <c r="A175" s="230"/>
      <c r="B175" s="230"/>
      <c r="C175" s="214"/>
      <c r="D175" s="214"/>
      <c r="E175" s="231"/>
      <c r="F175" s="214"/>
      <c r="G175" s="214"/>
    </row>
    <row r="176" spans="1:7" ht="12.75">
      <c r="A176" s="214"/>
      <c r="B176" s="214"/>
      <c r="C176" s="214"/>
      <c r="D176" s="214"/>
      <c r="E176" s="231"/>
      <c r="F176" s="214"/>
      <c r="G176" s="214"/>
    </row>
    <row r="177" spans="1:7" ht="12.75">
      <c r="A177" s="214"/>
      <c r="B177" s="214"/>
      <c r="C177" s="214"/>
      <c r="D177" s="214"/>
      <c r="E177" s="231"/>
      <c r="F177" s="214"/>
      <c r="G177" s="214"/>
    </row>
    <row r="178" spans="1:7" ht="12.75">
      <c r="A178" s="214"/>
      <c r="B178" s="214"/>
      <c r="C178" s="214"/>
      <c r="D178" s="214"/>
      <c r="E178" s="231"/>
      <c r="F178" s="214"/>
      <c r="G178" s="214"/>
    </row>
    <row r="179" spans="1:7" ht="12.75">
      <c r="A179" s="214"/>
      <c r="B179" s="214"/>
      <c r="C179" s="214"/>
      <c r="D179" s="214"/>
      <c r="E179" s="231"/>
      <c r="F179" s="214"/>
      <c r="G179" s="214"/>
    </row>
    <row r="180" spans="1:7" ht="12.75">
      <c r="A180" s="214"/>
      <c r="B180" s="214"/>
      <c r="C180" s="214"/>
      <c r="D180" s="214"/>
      <c r="E180" s="231"/>
      <c r="F180" s="214"/>
      <c r="G180" s="214"/>
    </row>
    <row r="181" spans="1:7" ht="12.75">
      <c r="A181" s="214"/>
      <c r="B181" s="214"/>
      <c r="C181" s="214"/>
      <c r="D181" s="214"/>
      <c r="E181" s="231"/>
      <c r="F181" s="214"/>
      <c r="G181" s="214"/>
    </row>
    <row r="182" spans="1:7" ht="12.75">
      <c r="A182" s="214"/>
      <c r="B182" s="214"/>
      <c r="C182" s="214"/>
      <c r="D182" s="214"/>
      <c r="E182" s="231"/>
      <c r="F182" s="214"/>
      <c r="G182" s="214"/>
    </row>
    <row r="183" spans="1:7" ht="12.75">
      <c r="A183" s="214"/>
      <c r="B183" s="214"/>
      <c r="C183" s="214"/>
      <c r="D183" s="214"/>
      <c r="E183" s="231"/>
      <c r="F183" s="214"/>
      <c r="G183" s="214"/>
    </row>
    <row r="184" spans="1:7" ht="12.75">
      <c r="A184" s="214"/>
      <c r="B184" s="214"/>
      <c r="C184" s="214"/>
      <c r="D184" s="214"/>
      <c r="E184" s="231"/>
      <c r="F184" s="214"/>
      <c r="G184" s="214"/>
    </row>
    <row r="185" spans="1:7" ht="12.75">
      <c r="A185" s="214"/>
      <c r="B185" s="214"/>
      <c r="C185" s="214"/>
      <c r="D185" s="214"/>
      <c r="E185" s="231"/>
      <c r="F185" s="214"/>
      <c r="G185" s="214"/>
    </row>
    <row r="186" spans="1:7" ht="12.75">
      <c r="A186" s="214"/>
      <c r="B186" s="214"/>
      <c r="C186" s="214"/>
      <c r="D186" s="214"/>
      <c r="E186" s="231"/>
      <c r="F186" s="214"/>
      <c r="G186" s="214"/>
    </row>
    <row r="187" spans="1:7" ht="12.75">
      <c r="A187" s="214"/>
      <c r="B187" s="214"/>
      <c r="C187" s="214"/>
      <c r="D187" s="214"/>
      <c r="E187" s="231"/>
      <c r="F187" s="214"/>
      <c r="G187" s="214"/>
    </row>
  </sheetData>
  <mergeCells count="46">
    <mergeCell ref="C111:D111"/>
    <mergeCell ref="C113:D113"/>
    <mergeCell ref="C94:D94"/>
    <mergeCell ref="C96:D96"/>
    <mergeCell ref="C101:D101"/>
    <mergeCell ref="C103:D103"/>
    <mergeCell ref="C105:D105"/>
    <mergeCell ref="C107:D107"/>
    <mergeCell ref="C86:D86"/>
    <mergeCell ref="C88:D88"/>
    <mergeCell ref="C90:D90"/>
    <mergeCell ref="C92:D92"/>
    <mergeCell ref="C67:D67"/>
    <mergeCell ref="C69:D69"/>
    <mergeCell ref="C74:D74"/>
    <mergeCell ref="C76:D76"/>
    <mergeCell ref="C78:D78"/>
    <mergeCell ref="C80:D80"/>
    <mergeCell ref="C82:D82"/>
    <mergeCell ref="C84:D84"/>
    <mergeCell ref="C59:D59"/>
    <mergeCell ref="C61:D61"/>
    <mergeCell ref="C63:D63"/>
    <mergeCell ref="C65:D65"/>
    <mergeCell ref="C47:D47"/>
    <mergeCell ref="C49:D49"/>
    <mergeCell ref="C51:D51"/>
    <mergeCell ref="C53:D53"/>
    <mergeCell ref="C55:D55"/>
    <mergeCell ref="C57:D57"/>
    <mergeCell ref="C29:D29"/>
    <mergeCell ref="C31:D31"/>
    <mergeCell ref="C36:D36"/>
    <mergeCell ref="C13:D13"/>
    <mergeCell ref="C15:D15"/>
    <mergeCell ref="C17:D17"/>
    <mergeCell ref="C19:D19"/>
    <mergeCell ref="C21:D21"/>
    <mergeCell ref="C23:D23"/>
    <mergeCell ref="C25:D25"/>
    <mergeCell ref="C27:D27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PROGES</dc:creator>
  <cp:keywords/>
  <dc:description/>
  <cp:lastModifiedBy>PROGES</cp:lastModifiedBy>
  <dcterms:created xsi:type="dcterms:W3CDTF">2017-01-11T05:36:24Z</dcterms:created>
  <dcterms:modified xsi:type="dcterms:W3CDTF">2017-01-11T05:37:14Z</dcterms:modified>
  <cp:category/>
  <cp:version/>
  <cp:contentType/>
  <cp:contentStatus/>
</cp:coreProperties>
</file>