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Pol'!$A$1:$U$152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142" i="12"/>
  <c r="F39" i="1" s="1"/>
  <c r="F40" s="1"/>
  <c r="G9" i="12"/>
  <c r="I9"/>
  <c r="K9"/>
  <c r="M9"/>
  <c r="O9"/>
  <c r="Q9"/>
  <c r="U9"/>
  <c r="G11"/>
  <c r="M11" s="1"/>
  <c r="I11"/>
  <c r="K11"/>
  <c r="O11"/>
  <c r="Q11"/>
  <c r="U11"/>
  <c r="G15"/>
  <c r="M15" s="1"/>
  <c r="I15"/>
  <c r="K15"/>
  <c r="O15"/>
  <c r="Q15"/>
  <c r="U15"/>
  <c r="G16"/>
  <c r="M16" s="1"/>
  <c r="I16"/>
  <c r="K16"/>
  <c r="O16"/>
  <c r="Q16"/>
  <c r="U16"/>
  <c r="G20"/>
  <c r="M20" s="1"/>
  <c r="I20"/>
  <c r="K20"/>
  <c r="O20"/>
  <c r="Q20"/>
  <c r="U20"/>
  <c r="G23"/>
  <c r="M23" s="1"/>
  <c r="I23"/>
  <c r="K23"/>
  <c r="O23"/>
  <c r="Q23"/>
  <c r="U23"/>
  <c r="G25"/>
  <c r="I25"/>
  <c r="K25"/>
  <c r="M25"/>
  <c r="O25"/>
  <c r="Q25"/>
  <c r="U25"/>
  <c r="G26"/>
  <c r="M26" s="1"/>
  <c r="I26"/>
  <c r="K26"/>
  <c r="O26"/>
  <c r="Q26"/>
  <c r="U26"/>
  <c r="G31"/>
  <c r="I31"/>
  <c r="K31"/>
  <c r="M31"/>
  <c r="O31"/>
  <c r="Q31"/>
  <c r="U31"/>
  <c r="G32"/>
  <c r="M32" s="1"/>
  <c r="I32"/>
  <c r="K32"/>
  <c r="O32"/>
  <c r="Q32"/>
  <c r="U32"/>
  <c r="G33"/>
  <c r="M33" s="1"/>
  <c r="I33"/>
  <c r="K33"/>
  <c r="O33"/>
  <c r="Q33"/>
  <c r="U33"/>
  <c r="G34"/>
  <c r="M34" s="1"/>
  <c r="I34"/>
  <c r="K34"/>
  <c r="O34"/>
  <c r="Q34"/>
  <c r="U34"/>
  <c r="G35"/>
  <c r="M35" s="1"/>
  <c r="I35"/>
  <c r="K35"/>
  <c r="O35"/>
  <c r="Q35"/>
  <c r="U35"/>
  <c r="G37"/>
  <c r="M37" s="1"/>
  <c r="I37"/>
  <c r="K37"/>
  <c r="O37"/>
  <c r="Q37"/>
  <c r="U37"/>
  <c r="G39"/>
  <c r="I39"/>
  <c r="K39"/>
  <c r="M39"/>
  <c r="O39"/>
  <c r="Q39"/>
  <c r="U39"/>
  <c r="K41"/>
  <c r="G42"/>
  <c r="G41" s="1"/>
  <c r="I48" i="1" s="1"/>
  <c r="I42" i="12"/>
  <c r="I41" s="1"/>
  <c r="K42"/>
  <c r="O42"/>
  <c r="O41" s="1"/>
  <c r="Q42"/>
  <c r="Q41" s="1"/>
  <c r="U42"/>
  <c r="U41" s="1"/>
  <c r="K46"/>
  <c r="G47"/>
  <c r="G46" s="1"/>
  <c r="I49" i="1" s="1"/>
  <c r="I47" i="12"/>
  <c r="I46" s="1"/>
  <c r="K47"/>
  <c r="O47"/>
  <c r="O46" s="1"/>
  <c r="Q47"/>
  <c r="Q46" s="1"/>
  <c r="U47"/>
  <c r="U46" s="1"/>
  <c r="G49"/>
  <c r="M49" s="1"/>
  <c r="I49"/>
  <c r="K49"/>
  <c r="K48" s="1"/>
  <c r="O49"/>
  <c r="Q49"/>
  <c r="U49"/>
  <c r="G51"/>
  <c r="M51" s="1"/>
  <c r="I51"/>
  <c r="K51"/>
  <c r="O51"/>
  <c r="Q51"/>
  <c r="U51"/>
  <c r="U48" s="1"/>
  <c r="G54"/>
  <c r="I54"/>
  <c r="K54"/>
  <c r="M54"/>
  <c r="O54"/>
  <c r="Q54"/>
  <c r="U54"/>
  <c r="G57"/>
  <c r="I57"/>
  <c r="I56" s="1"/>
  <c r="K57"/>
  <c r="K56" s="1"/>
  <c r="M57"/>
  <c r="O57"/>
  <c r="Q57"/>
  <c r="Q56" s="1"/>
  <c r="U57"/>
  <c r="U56" s="1"/>
  <c r="G58"/>
  <c r="M58" s="1"/>
  <c r="I58"/>
  <c r="K58"/>
  <c r="O58"/>
  <c r="O56" s="1"/>
  <c r="Q58"/>
  <c r="U58"/>
  <c r="I60"/>
  <c r="Q60"/>
  <c r="G61"/>
  <c r="M61" s="1"/>
  <c r="M60" s="1"/>
  <c r="I61"/>
  <c r="K61"/>
  <c r="K60" s="1"/>
  <c r="O61"/>
  <c r="O60" s="1"/>
  <c r="Q61"/>
  <c r="U61"/>
  <c r="U60" s="1"/>
  <c r="G66"/>
  <c r="G65" s="1"/>
  <c r="I53" i="1" s="1"/>
  <c r="I66" i="12"/>
  <c r="K66"/>
  <c r="O66"/>
  <c r="Q66"/>
  <c r="U66"/>
  <c r="U65" s="1"/>
  <c r="G69"/>
  <c r="I69"/>
  <c r="K69"/>
  <c r="M69"/>
  <c r="O69"/>
  <c r="Q69"/>
  <c r="U69"/>
  <c r="G72"/>
  <c r="M72" s="1"/>
  <c r="I72"/>
  <c r="K72"/>
  <c r="O72"/>
  <c r="Q72"/>
  <c r="U72"/>
  <c r="G74"/>
  <c r="M74" s="1"/>
  <c r="I74"/>
  <c r="K74"/>
  <c r="O74"/>
  <c r="Q74"/>
  <c r="U74"/>
  <c r="G79"/>
  <c r="I79"/>
  <c r="K79"/>
  <c r="M79"/>
  <c r="O79"/>
  <c r="Q79"/>
  <c r="U79"/>
  <c r="G80"/>
  <c r="M80" s="1"/>
  <c r="I80"/>
  <c r="K80"/>
  <c r="O80"/>
  <c r="Q80"/>
  <c r="U80"/>
  <c r="G83"/>
  <c r="I83"/>
  <c r="K83"/>
  <c r="M83"/>
  <c r="O83"/>
  <c r="Q83"/>
  <c r="U83"/>
  <c r="U84"/>
  <c r="G85"/>
  <c r="G84" s="1"/>
  <c r="I55" i="1" s="1"/>
  <c r="I85" i="12"/>
  <c r="I84" s="1"/>
  <c r="K85"/>
  <c r="K84" s="1"/>
  <c r="M85"/>
  <c r="M84" s="1"/>
  <c r="O85"/>
  <c r="O84" s="1"/>
  <c r="Q85"/>
  <c r="Q84" s="1"/>
  <c r="U85"/>
  <c r="G87"/>
  <c r="M87" s="1"/>
  <c r="I87"/>
  <c r="K87"/>
  <c r="O87"/>
  <c r="Q87"/>
  <c r="U87"/>
  <c r="G88"/>
  <c r="M88" s="1"/>
  <c r="I88"/>
  <c r="K88"/>
  <c r="O88"/>
  <c r="Q88"/>
  <c r="U88"/>
  <c r="G89"/>
  <c r="I89"/>
  <c r="K89"/>
  <c r="M89"/>
  <c r="O89"/>
  <c r="Q89"/>
  <c r="U89"/>
  <c r="G90"/>
  <c r="M90" s="1"/>
  <c r="I90"/>
  <c r="K90"/>
  <c r="O90"/>
  <c r="Q90"/>
  <c r="U90"/>
  <c r="G92"/>
  <c r="I92"/>
  <c r="K92"/>
  <c r="M92"/>
  <c r="O92"/>
  <c r="Q92"/>
  <c r="U92"/>
  <c r="G94"/>
  <c r="M94" s="1"/>
  <c r="I94"/>
  <c r="K94"/>
  <c r="O94"/>
  <c r="Q94"/>
  <c r="U94"/>
  <c r="G98"/>
  <c r="M98" s="1"/>
  <c r="I98"/>
  <c r="K98"/>
  <c r="O98"/>
  <c r="Q98"/>
  <c r="U98"/>
  <c r="G104"/>
  <c r="M104" s="1"/>
  <c r="I104"/>
  <c r="K104"/>
  <c r="O104"/>
  <c r="Q104"/>
  <c r="U104"/>
  <c r="G110"/>
  <c r="M110" s="1"/>
  <c r="I110"/>
  <c r="K110"/>
  <c r="O110"/>
  <c r="Q110"/>
  <c r="U110"/>
  <c r="G115"/>
  <c r="M115" s="1"/>
  <c r="I115"/>
  <c r="K115"/>
  <c r="O115"/>
  <c r="Q115"/>
  <c r="U115"/>
  <c r="G117"/>
  <c r="M117" s="1"/>
  <c r="I117"/>
  <c r="I116" s="1"/>
  <c r="K117"/>
  <c r="K116" s="1"/>
  <c r="O117"/>
  <c r="Q117"/>
  <c r="Q116" s="1"/>
  <c r="U117"/>
  <c r="U116" s="1"/>
  <c r="G125"/>
  <c r="I125"/>
  <c r="K125"/>
  <c r="M125"/>
  <c r="O125"/>
  <c r="Q125"/>
  <c r="U125"/>
  <c r="G126"/>
  <c r="I58" i="1" s="1"/>
  <c r="I19" s="1"/>
  <c r="G127" i="12"/>
  <c r="I127"/>
  <c r="K127"/>
  <c r="M127"/>
  <c r="O127"/>
  <c r="Q127"/>
  <c r="U127"/>
  <c r="G128"/>
  <c r="M128" s="1"/>
  <c r="I128"/>
  <c r="K128"/>
  <c r="O128"/>
  <c r="Q128"/>
  <c r="U128"/>
  <c r="G129"/>
  <c r="I129"/>
  <c r="K129"/>
  <c r="M129"/>
  <c r="O129"/>
  <c r="Q129"/>
  <c r="U129"/>
  <c r="G133"/>
  <c r="M133" s="1"/>
  <c r="I133"/>
  <c r="K133"/>
  <c r="O133"/>
  <c r="O126" s="1"/>
  <c r="Q133"/>
  <c r="U133"/>
  <c r="G140"/>
  <c r="M140" s="1"/>
  <c r="I140"/>
  <c r="K140"/>
  <c r="O140"/>
  <c r="Q140"/>
  <c r="U140"/>
  <c r="I20" i="1"/>
  <c r="G27"/>
  <c r="J28"/>
  <c r="J26"/>
  <c r="G38"/>
  <c r="F38"/>
  <c r="J23"/>
  <c r="J24"/>
  <c r="J25"/>
  <c r="J27"/>
  <c r="E24"/>
  <c r="E26"/>
  <c r="U126" i="12" l="1"/>
  <c r="U86"/>
  <c r="Q86"/>
  <c r="I86"/>
  <c r="U71"/>
  <c r="Q71"/>
  <c r="I71"/>
  <c r="K65"/>
  <c r="Q48"/>
  <c r="I48"/>
  <c r="AD142"/>
  <c r="G39" i="1" s="1"/>
  <c r="G40" s="1"/>
  <c r="G25" s="1"/>
  <c r="G26" s="1"/>
  <c r="K126" i="12"/>
  <c r="Q126"/>
  <c r="I126"/>
  <c r="O116"/>
  <c r="K86"/>
  <c r="O86"/>
  <c r="K71"/>
  <c r="O71"/>
  <c r="Q65"/>
  <c r="I65"/>
  <c r="O65"/>
  <c r="O48"/>
  <c r="M47"/>
  <c r="M46" s="1"/>
  <c r="M116"/>
  <c r="M42"/>
  <c r="M41" s="1"/>
  <c r="U8"/>
  <c r="Q8"/>
  <c r="I8"/>
  <c r="K8"/>
  <c r="O8"/>
  <c r="G28" i="1"/>
  <c r="G23"/>
  <c r="M126" i="12"/>
  <c r="M86"/>
  <c r="M71"/>
  <c r="M48"/>
  <c r="M56"/>
  <c r="M8"/>
  <c r="G86"/>
  <c r="I56" i="1" s="1"/>
  <c r="I17" s="1"/>
  <c r="G71" i="12"/>
  <c r="I54" i="1" s="1"/>
  <c r="G56" i="12"/>
  <c r="I51" i="1" s="1"/>
  <c r="G48" i="12"/>
  <c r="I50" i="1" s="1"/>
  <c r="G8" i="12"/>
  <c r="G116"/>
  <c r="I57" i="1" s="1"/>
  <c r="I18" s="1"/>
  <c r="M66" i="12"/>
  <c r="M65" s="1"/>
  <c r="G60"/>
  <c r="I52" i="1" s="1"/>
  <c r="I47" l="1"/>
  <c r="G142" i="12"/>
  <c r="I39" i="1"/>
  <c r="I40" s="1"/>
  <c r="J39" s="1"/>
  <c r="J40" s="1"/>
  <c r="H39"/>
  <c r="H40" s="1"/>
  <c r="G24"/>
  <c r="G29" s="1"/>
  <c r="I16" l="1"/>
  <c r="I21" s="1"/>
  <c r="I59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<sst xmlns="http://schemas.openxmlformats.org/spreadsheetml/2006/main" count="542" uniqueCount="287">
  <si>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</si>
  <si>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</si>
  <si>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</si>
  <si>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</si>
  <si>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</si>
  <si>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</si>
  <si>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</si>
  <si>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</si>
  <si>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</si>
  <si>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</si>
  <si>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</si>
  <si>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</si>
  <si>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</si>
  <si>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</si>
  <si>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</si>
  <si>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</si>
  <si>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</si>
  <si>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</si>
  <si>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</si>
  <si>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</si>
  <si>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</si>
  <si>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</si>
  <si>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</si>
  <si>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</si>
  <si>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</si>
  <si>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</si>
  <si>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</si>
  <si>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</si>
  <si>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</si>
  <si>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</si>
  <si>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</si>
  <si>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</si>
  <si>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</si>
  <si>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</si>
  <si>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</si>
  <si>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</si>
  <si>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</si>
  <si>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</si>
  <si>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</si>
  <si>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</si>
  <si>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</si>
  <si>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</si>
  <si>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</si>
  <si>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</si>
  <si>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</si>
  <si>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Rekonstrukce oplocení a vjezdové brány SSHR- Středisko Sázava</t>
  </si>
  <si>
    <t>Česká republika - Správa státních hmotných rezerv</t>
  </si>
  <si>
    <t>Šeříková 616/1</t>
  </si>
  <si>
    <t>Praha 5, Malá Strana</t>
  </si>
  <si>
    <t>150 85</t>
  </si>
  <si>
    <t>LÉDL - stavební společnost s.r.o.</t>
  </si>
  <si>
    <t>Masarykovo náměstí 1189/44</t>
  </si>
  <si>
    <t>Jihlava</t>
  </si>
  <si>
    <t>58601</t>
  </si>
  <si>
    <t>25570773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</si>
  <si>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</si>
  <si>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</si>
  <si>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</si>
  <si>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</si>
  <si>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</si>
  <si>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</si>
  <si>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</si>
  <si>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</si>
  <si>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</si>
  <si>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</si>
  <si>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</si>
  <si>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</si>
  <si>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</si>
  <si>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</si>
  <si>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</si>
  <si>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</si>
  <si>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</si>
  <si>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</si>
  <si>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</si>
  <si>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</si>
  <si>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</si>
  <si>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</si>
  <si>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767</t>
  </si>
  <si>
    <t>Konstrukce zámečnické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</si>
  <si>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</si>
  <si>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</si>
  <si>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</si>
  <si>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</si>
  <si>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</si>
  <si>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</si>
  <si>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</si>
  <si>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</si>
  <si>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</si>
  <si>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</si>
  <si>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</si>
  <si>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</si>
  <si>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</si>
  <si>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</si>
  <si>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</si>
  <si>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</si>
  <si>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</si>
  <si>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</si>
  <si>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</si>
  <si>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</si>
  <si>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</si>
  <si>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</si>
  <si>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</si>
  <si>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</si>
  <si>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</si>
  <si>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</si>
  <si>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</si>
  <si>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</si>
  <si>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</si>
  <si>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</si>
  <si>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</si>
  <si>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113106121R00</t>
  </si>
  <si>
    <t>Rozebrání dlažeb z betonových dlaždic na sucho</t>
  </si>
  <si>
    <t>m2</t>
  </si>
  <si>
    <t>POL1_0</t>
  </si>
  <si>
    <t>0,5*127,47</t>
  </si>
  <si>
    <t>VV</t>
  </si>
  <si>
    <t>113108325R00</t>
  </si>
  <si>
    <t>Odstranění podkladu pl.do 50 m2, živice tl. 25 cm</t>
  </si>
  <si>
    <t>0,5*6,0</t>
  </si>
  <si>
    <t>pro sloupky brán:</t>
  </si>
  <si>
    <t>0,5*0,5*6+0,7*0,5</t>
  </si>
  <si>
    <t>113201111R00</t>
  </si>
  <si>
    <t>Vytrhání obrubníků chodníkových a parkových, 1000x250x100mm</t>
  </si>
  <si>
    <t>m</t>
  </si>
  <si>
    <t>139601102R00</t>
  </si>
  <si>
    <t>Ruční výkop jam, rýh a šachet v hornině tř. 3</t>
  </si>
  <si>
    <t>m3</t>
  </si>
  <si>
    <t>pro patky sloupků:</t>
  </si>
  <si>
    <t>1,2*(0,5*0,5)*6</t>
  </si>
  <si>
    <t>1,2*(0,7*0,5)*1</t>
  </si>
  <si>
    <t>132201110R00</t>
  </si>
  <si>
    <t>Hloubení rýh š.do 60 cm v hor.3 do 50 m3, STROJNĚ</t>
  </si>
  <si>
    <t>rýha pro štěrk.podsyp:</t>
  </si>
  <si>
    <t>0,25*0,5*231,1</t>
  </si>
  <si>
    <t>132201119R00</t>
  </si>
  <si>
    <t>Příplatek za lepivost - hloubení rýh 60 cm v hor.3</t>
  </si>
  <si>
    <t>28,89*0,60</t>
  </si>
  <si>
    <t>13321001RR00</t>
  </si>
  <si>
    <t>Hloubení šachet zem.vrtákem hor.3-4;D 30cm,hl.65cm, pro sloupky</t>
  </si>
  <si>
    <t>kus</t>
  </si>
  <si>
    <t>162301101R00</t>
  </si>
  <si>
    <t>Vodorovné přemístění výkopku z hor.1-4 do 500 m</t>
  </si>
  <si>
    <t>výkop:</t>
  </si>
  <si>
    <t>2,22+28,89</t>
  </si>
  <si>
    <t>výkop pro patky sloupků:</t>
  </si>
  <si>
    <t>(0,15*0,15*3,14)*0,65*100</t>
  </si>
  <si>
    <t>167101101R00</t>
  </si>
  <si>
    <t>Nakládání výkopku z hor.1-4 v množství do 100 m3</t>
  </si>
  <si>
    <t>162701105R00</t>
  </si>
  <si>
    <t>Vodorovné přemístění výkopku z hor.1-4 do 10000 m</t>
  </si>
  <si>
    <t>171201201R00</t>
  </si>
  <si>
    <t>Uložení sypaniny na skl.-sypanina na výšku přes 2m</t>
  </si>
  <si>
    <t>199000002R00</t>
  </si>
  <si>
    <t>Poplatek za skládku horniny 1- 4</t>
  </si>
  <si>
    <t>181301102R00</t>
  </si>
  <si>
    <t>Rozprostření ornice, rovina, tl. 10-15 cm,do 500m2</t>
  </si>
  <si>
    <t>0,6*231,1</t>
  </si>
  <si>
    <t>10364200R</t>
  </si>
  <si>
    <t>Ornice pro pozemkové úpravy, vč. dopravních nákladů</t>
  </si>
  <si>
    <t>POL3_0</t>
  </si>
  <si>
    <t>0,1*138,66</t>
  </si>
  <si>
    <t>180400020RA0</t>
  </si>
  <si>
    <t>Založení trávníku parkového, rovina, dodání osiva</t>
  </si>
  <si>
    <t>POL2_0</t>
  </si>
  <si>
    <t>1,0*231,1</t>
  </si>
  <si>
    <t>27531361RR00</t>
  </si>
  <si>
    <t>Beton základových patek prostý C 16/20, rychletuhnoucí</t>
  </si>
  <si>
    <t>(0,15*0,15*3,14)*0,75*100*1,05</t>
  </si>
  <si>
    <t>(0,5*0,5)*1,2*6*1,05</t>
  </si>
  <si>
    <t>(0,7*0,5)*1,2*1*1,05</t>
  </si>
  <si>
    <t>318110011RT9</t>
  </si>
  <si>
    <t>Osazení beton. podhrabové desky do držáků, deska 250x30x5cm, držák na sloupek 48/60 mm v.30cm</t>
  </si>
  <si>
    <t>564871111R00</t>
  </si>
  <si>
    <t>Podklad ze štěrkodrti po zhutnění tloušťky 25 cm, frakce 32-63</t>
  </si>
  <si>
    <t>0,5*231,1</t>
  </si>
  <si>
    <t>568111111R00</t>
  </si>
  <si>
    <t xml:space="preserve">Zřízení vrstvy z geotextilie </t>
  </si>
  <si>
    <t>(0,5+0,25*2)*231,1</t>
  </si>
  <si>
    <t>0,8*10,0</t>
  </si>
  <si>
    <t>69366198R</t>
  </si>
  <si>
    <t>Geotextilie 300 g/m2</t>
  </si>
  <si>
    <t>239,1*1,15</t>
  </si>
  <si>
    <t>871218113R00</t>
  </si>
  <si>
    <t>Kladení dren. potrubí do rýhy, flex. PVC, do 65 mm</t>
  </si>
  <si>
    <t>28611221.AR</t>
  </si>
  <si>
    <t>Trubka PVC drenážní flexibilní d 65 mm</t>
  </si>
  <si>
    <t>10,0*1,05</t>
  </si>
  <si>
    <t>919735115R00</t>
  </si>
  <si>
    <t>Řezání stávajícího živičného krytu tl. 20 - 25 cm</t>
  </si>
  <si>
    <t>0,5*2+6,0*2</t>
  </si>
  <si>
    <t>(0,5*4)*6</t>
  </si>
  <si>
    <t>2*(0,5+0,7)*1</t>
  </si>
  <si>
    <t>R dmtž drátu</t>
  </si>
  <si>
    <t>Demontáž ostnatého drátu</t>
  </si>
  <si>
    <t>3*(11,55+16,6+62,23+14,95+38,09)</t>
  </si>
  <si>
    <t>3*(2,83+104,05+9,9)</t>
  </si>
  <si>
    <t>961044111R00</t>
  </si>
  <si>
    <t>Bourání základů z betonu prostého</t>
  </si>
  <si>
    <t>(0,15*0,15*3,14)*0,75*107</t>
  </si>
  <si>
    <t>979082111R00</t>
  </si>
  <si>
    <t>Vnitrostaveništní doprava suti do 10 m</t>
  </si>
  <si>
    <t>t</t>
  </si>
  <si>
    <t>45,41+4,89</t>
  </si>
  <si>
    <t>979082121R00</t>
  </si>
  <si>
    <t>Příplatek k vnitrost. dopravě suti za dalších 5 m</t>
  </si>
  <si>
    <t>předpoklad 50m:</t>
  </si>
  <si>
    <t>45,41*((50-10)/5)</t>
  </si>
  <si>
    <t>předpoklad 300m, kov.části složeny na pozemku pro využití investorem:</t>
  </si>
  <si>
    <t>4,89*((300-10)/5)</t>
  </si>
  <si>
    <t>979081111R00</t>
  </si>
  <si>
    <t>Odvoz suti a vybour. hmot na skládku do 1 km</t>
  </si>
  <si>
    <t>979081121R00</t>
  </si>
  <si>
    <t>Příplatek k odvozu za každý další 1 km</t>
  </si>
  <si>
    <t>předpoklad 20km:</t>
  </si>
  <si>
    <t>45,41*(20-1)</t>
  </si>
  <si>
    <t>97999010RR00</t>
  </si>
  <si>
    <t xml:space="preserve">Poplatek za skládku suti </t>
  </si>
  <si>
    <t>998152121R00</t>
  </si>
  <si>
    <t>Přesun hmot, oplocení, zvláštní obj. monol. do 3 m</t>
  </si>
  <si>
    <t>767900040RA0</t>
  </si>
  <si>
    <t>Demontáž oplocení z pletiva + kovové sloupky</t>
  </si>
  <si>
    <t>76790004RRA0</t>
  </si>
  <si>
    <t>Demontáž oplocení z vlnitého plechu, + kovové sloupky a příčníky</t>
  </si>
  <si>
    <t>767920860R00</t>
  </si>
  <si>
    <t>Demontáž brány k oplocení plochy do 20 m2</t>
  </si>
  <si>
    <t>767912120R00</t>
  </si>
  <si>
    <t>Montáž oplocení ostnatého drátu H nad 2,0 m</t>
  </si>
  <si>
    <t>2,3*3</t>
  </si>
  <si>
    <t>R ost.drát</t>
  </si>
  <si>
    <t>Žiletkový ostnatý drát do bavoletových nástavců</t>
  </si>
  <si>
    <t>6,9*1,1</t>
  </si>
  <si>
    <t>R oplocení</t>
  </si>
  <si>
    <t>Oplocení z plotových panelů s prolisem 3D žárov., zinkovaných 2500(2510)x2230(2330)mm, v.2,4m</t>
  </si>
  <si>
    <t>drát prům.5mm, oka 50x200mm:</t>
  </si>
  <si>
    <t>sloupky žárov.zinkované 60x40mm, v. 3,2m:</t>
  </si>
  <si>
    <t>231,1</t>
  </si>
  <si>
    <t>R brána</t>
  </si>
  <si>
    <t>D+M Vjezdová brána el.pohon 2kř. 6,0m, křídla kov., jekl, výplň plot.3D panely, sloupky 160x160mm</t>
  </si>
  <si>
    <t>otočná, PÚ žárov.zinkování:</t>
  </si>
  <si>
    <t>Otevírání křídel bude směrem dovnitř areálu. Ovládání brány zajištěno přímočarým křídlovým:</t>
  </si>
  <si>
    <t>elektrickým pohonem - tlačítko ve vrátnici + 5 ks dálkových přenosných ovladačů, elektronika, 2 ks:</t>
  </si>
  <si>
    <t>výstražných majáků na sloupky, zamykání (oka pro visací zámek).:</t>
  </si>
  <si>
    <t>R bránka</t>
  </si>
  <si>
    <t>D+M Vstupní branka 1kř. dl. 1,0m, křídla kov., jekl, výplň plot.3D panely, sloupky 160x160mm</t>
  </si>
  <si>
    <t>PÚ žárov.zinkováním:</t>
  </si>
  <si>
    <t>Branka s elektrickým zámkem, ovládání tlačítkem ve vrátnici a:</t>
  </si>
  <si>
    <t>odchodovým tlačítkem na sloupku brány (přístupné pouze zevnitř areálu) + 5 ks dálkových:</t>
  </si>
  <si>
    <t>přenosných ovladačů, elektronika, zamykání (klíčem).:</t>
  </si>
  <si>
    <t>D+M Vjezdová brána ruční 2kř. 6,0m, křídla kov., jekl, výplň plot.3D panely, sloupky 160x160mm</t>
  </si>
  <si>
    <t>otočná, PÚ žárov.zinkováním:</t>
  </si>
  <si>
    <t>Ovládání brány bude ruční se systémem zamykání (oka:</t>
  </si>
  <si>
    <t>pro visací zámek), zajištění uzavřené a otevřené polohy křídel.:</t>
  </si>
  <si>
    <t>998767101R00</t>
  </si>
  <si>
    <t>Přesun hmot pro zámečnické konstr., výšky do 6 m</t>
  </si>
  <si>
    <t>R audiovrátný</t>
  </si>
  <si>
    <t>D+M Systém audiovrátného k bráně a brance</t>
  </si>
  <si>
    <t>(dorozumívací vchodový systém s:</t>
  </si>
  <si>
    <t>vyzváněním) - venkovní tablo s mikrofonem, reproduktorem a zvonkovým tlačítkem + vnitřní:</t>
  </si>
  <si>
    <t>telefon pro komunikaci ve vrátnici se 2 ovládacími tlačítky (branka a brána), drátové podzemní:</t>
  </si>
  <si>
    <t>propojení v chráničce (brána-stávající vrátnice). Současně budou pod terénem uloženy rozvodné el.:</t>
  </si>
  <si>
    <t>kabely 220 V a 380 V a ovládací kabely brány cca 25m v chráničce s ukončením v nadzemním instalačním:</t>
  </si>
  <si>
    <t>sloupku.:</t>
  </si>
  <si>
    <t>R sloupek</t>
  </si>
  <si>
    <t>D+M Typový sloupek s ovládacími kabely a el.kabely, (220V a 380V) v chráničce</t>
  </si>
  <si>
    <t>005111021R</t>
  </si>
  <si>
    <t>Vytyčení inženýrských sítí</t>
  </si>
  <si>
    <t>Soubor</t>
  </si>
  <si>
    <t>018</t>
  </si>
  <si>
    <t>Vytyčení nového oplocení</t>
  </si>
  <si>
    <t>017-.</t>
  </si>
  <si>
    <t>Náklady zhotovitele spojené s ochranou dřevin, stromů, porostů a vegetačních ploch</t>
  </si>
  <si>
    <t>při stavebních pracích dle ČSN 83 9061 -: ::</t>
  </si>
  <si>
    <t>po celou dobu výstavby: ::</t>
  </si>
  <si>
    <t>016</t>
  </si>
  <si>
    <t xml:space="preserve">Zpracování fotodokumentace stavu zájmového území , v elektronické podobě </t>
  </si>
  <si>
    <t>A) Fotodokumentace stávajícího stavu: ::</t>
  </si>
  <si>
    <t>před zahájením stavebních prací: ::</t>
  </si>
  <si>
    <t>B) Fotodokumentace průběhu realizace: ::</t>
  </si>
  <si>
    <t>předkládaná při fakturaci: ::</t>
  </si>
  <si>
    <t>C) Fotodokumentace dokončeného díla: ::</t>
  </si>
  <si>
    <t>00512101RR</t>
  </si>
  <si>
    <t>Zařízení staveniště, vč. označení a ohrazení ochranného pásma</t>
  </si>
  <si>
    <t/>
  </si>
  <si>
    <t>SUM</t>
  </si>
  <si>
    <t>POPUZIV</t>
  </si>
  <si>
    <t>END</t>
  </si>
  <si>
    <t>L.Lédl ,  tel. 602 751 976</t>
  </si>
</sst>
</file>

<file path=xl/styles.xml><?xml version="1.0" encoding="utf-8"?>
<styleSheet xmlns="http://schemas.openxmlformats.org/spreadsheetml/2006/main">
  <numFmts count="1">
    <numFmt numFmtId="164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left" vertical="center" shrinkToFit="1"/>
    </xf>
    <xf numFmtId="0" fontId="6" fillId="3" borderId="18" xfId="0" applyFont="1" applyFill="1" applyBorder="1" applyAlignment="1">
      <alignment horizontal="left" vertical="center" shrinkToFit="1"/>
    </xf>
    <xf numFmtId="0" fontId="6" fillId="3" borderId="19" xfId="0" applyFont="1" applyFill="1" applyBorder="1" applyAlignment="1">
      <alignment horizontal="left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202" t="s">
        <v>39</v>
      </c>
      <c r="B2" s="202"/>
      <c r="C2" s="202"/>
      <c r="D2" s="202"/>
      <c r="E2" s="202"/>
      <c r="F2" s="202"/>
      <c r="G2" s="20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2"/>
  <sheetViews>
    <sheetView showGridLines="0" topLeftCell="B47" zoomScaleNormal="100" zoomScaleSheetLayoutView="75" workbookViewId="0">
      <selection activeCell="M12" sqref="M12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36</v>
      </c>
      <c r="B1" s="234" t="s">
        <v>42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>
      <c r="A2" s="4"/>
      <c r="B2" s="81" t="s">
        <v>40</v>
      </c>
      <c r="C2" s="82"/>
      <c r="D2" s="219" t="s">
        <v>45</v>
      </c>
      <c r="E2" s="220"/>
      <c r="F2" s="220"/>
      <c r="G2" s="220"/>
      <c r="H2" s="220"/>
      <c r="I2" s="220"/>
      <c r="J2" s="221"/>
      <c r="O2" s="2"/>
    </row>
    <row r="3" spans="1:15" ht="23.25" hidden="1" customHeight="1">
      <c r="A3" s="4"/>
      <c r="B3" s="83" t="s">
        <v>43</v>
      </c>
      <c r="C3" s="84"/>
      <c r="D3" s="247"/>
      <c r="E3" s="248"/>
      <c r="F3" s="248"/>
      <c r="G3" s="248"/>
      <c r="H3" s="248"/>
      <c r="I3" s="248"/>
      <c r="J3" s="249"/>
    </row>
    <row r="4" spans="1:15" ht="23.25" hidden="1" customHeight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/>
      <c r="J5" s="11"/>
    </row>
    <row r="6" spans="1:15" ht="15.75" customHeight="1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/>
      <c r="J6" s="11"/>
    </row>
    <row r="7" spans="1:15" ht="15.75" customHeight="1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226" t="s">
        <v>50</v>
      </c>
      <c r="E11" s="226"/>
      <c r="F11" s="226"/>
      <c r="G11" s="226"/>
      <c r="H11" s="28" t="s">
        <v>33</v>
      </c>
      <c r="I11" s="94" t="s">
        <v>54</v>
      </c>
      <c r="J11" s="11"/>
    </row>
    <row r="12" spans="1:15" ht="15.75" customHeight="1">
      <c r="A12" s="4"/>
      <c r="B12" s="41"/>
      <c r="C12" s="26"/>
      <c r="D12" s="245" t="s">
        <v>51</v>
      </c>
      <c r="E12" s="245"/>
      <c r="F12" s="245"/>
      <c r="G12" s="245"/>
      <c r="H12" s="28" t="s">
        <v>34</v>
      </c>
      <c r="I12" s="94"/>
      <c r="J12" s="11"/>
    </row>
    <row r="13" spans="1:15" ht="15.75" customHeight="1">
      <c r="A13" s="4"/>
      <c r="B13" s="42"/>
      <c r="C13" s="93" t="s">
        <v>53</v>
      </c>
      <c r="D13" s="246" t="s">
        <v>52</v>
      </c>
      <c r="E13" s="246"/>
      <c r="F13" s="246"/>
      <c r="G13" s="246"/>
      <c r="H13" s="29"/>
      <c r="I13" s="34"/>
      <c r="J13" s="51"/>
    </row>
    <row r="14" spans="1:15" ht="19.5" customHeight="1">
      <c r="A14" s="4"/>
      <c r="B14" s="66" t="s">
        <v>20</v>
      </c>
      <c r="C14" s="67"/>
      <c r="D14" s="68" t="s">
        <v>286</v>
      </c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225"/>
      <c r="F15" s="225"/>
      <c r="G15" s="243"/>
      <c r="H15" s="243"/>
      <c r="I15" s="243" t="s">
        <v>28</v>
      </c>
      <c r="J15" s="244"/>
    </row>
    <row r="16" spans="1:15" ht="23.25" customHeight="1">
      <c r="A16" s="141" t="s">
        <v>23</v>
      </c>
      <c r="B16" s="142" t="s">
        <v>23</v>
      </c>
      <c r="C16" s="58"/>
      <c r="D16" s="59"/>
      <c r="E16" s="222"/>
      <c r="F16" s="223"/>
      <c r="G16" s="222"/>
      <c r="H16" s="223"/>
      <c r="I16" s="222">
        <f>SUMIF(F47:F58,A16,I47:I58)+SUMIF(F47:F58,"PSU",I47:I58)</f>
        <v>0</v>
      </c>
      <c r="J16" s="224"/>
    </row>
    <row r="17" spans="1:10" ht="23.25" customHeight="1">
      <c r="A17" s="141" t="s">
        <v>24</v>
      </c>
      <c r="B17" s="142" t="s">
        <v>24</v>
      </c>
      <c r="C17" s="58"/>
      <c r="D17" s="59"/>
      <c r="E17" s="222"/>
      <c r="F17" s="223"/>
      <c r="G17" s="222"/>
      <c r="H17" s="223"/>
      <c r="I17" s="222">
        <f>SUMIF(F47:F58,A17,I47:I58)</f>
        <v>0</v>
      </c>
      <c r="J17" s="224"/>
    </row>
    <row r="18" spans="1:10" ht="23.25" customHeight="1">
      <c r="A18" s="141" t="s">
        <v>25</v>
      </c>
      <c r="B18" s="142" t="s">
        <v>25</v>
      </c>
      <c r="C18" s="58"/>
      <c r="D18" s="59"/>
      <c r="E18" s="222"/>
      <c r="F18" s="223"/>
      <c r="G18" s="222"/>
      <c r="H18" s="223"/>
      <c r="I18" s="222">
        <f>SUMIF(F47:F58,A18,I47:I58)</f>
        <v>0</v>
      </c>
      <c r="J18" s="224"/>
    </row>
    <row r="19" spans="1:10" ht="23.25" customHeight="1">
      <c r="A19" s="141" t="s">
        <v>81</v>
      </c>
      <c r="B19" s="142" t="s">
        <v>26</v>
      </c>
      <c r="C19" s="58"/>
      <c r="D19" s="59"/>
      <c r="E19" s="222"/>
      <c r="F19" s="223"/>
      <c r="G19" s="222"/>
      <c r="H19" s="223"/>
      <c r="I19" s="222">
        <f>SUMIF(F47:F58,A19,I47:I58)</f>
        <v>0</v>
      </c>
      <c r="J19" s="224"/>
    </row>
    <row r="20" spans="1:10" ht="23.25" customHeight="1">
      <c r="A20" s="141" t="s">
        <v>82</v>
      </c>
      <c r="B20" s="142" t="s">
        <v>27</v>
      </c>
      <c r="C20" s="58"/>
      <c r="D20" s="59"/>
      <c r="E20" s="222"/>
      <c r="F20" s="223"/>
      <c r="G20" s="222"/>
      <c r="H20" s="223"/>
      <c r="I20" s="222">
        <f>SUMIF(F47:F58,A20,I47:I58)</f>
        <v>0</v>
      </c>
      <c r="J20" s="224"/>
    </row>
    <row r="21" spans="1:10" ht="23.25" customHeight="1">
      <c r="A21" s="4"/>
      <c r="B21" s="74" t="s">
        <v>28</v>
      </c>
      <c r="C21" s="75"/>
      <c r="D21" s="76"/>
      <c r="E21" s="232"/>
      <c r="F21" s="241"/>
      <c r="G21" s="232"/>
      <c r="H21" s="241"/>
      <c r="I21" s="232">
        <f>SUM(I16:J20)</f>
        <v>0</v>
      </c>
      <c r="J21" s="23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0">
        <f>ZakladDPHSniVypocet</f>
        <v>0</v>
      </c>
      <c r="H23" s="231"/>
      <c r="I23" s="231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8">
        <f>ZakladDPHSni*SazbaDPH1/100</f>
        <v>0</v>
      </c>
      <c r="H24" s="229"/>
      <c r="I24" s="229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0">
        <f>ZakladDPHZaklVypocet</f>
        <v>0</v>
      </c>
      <c r="H25" s="231"/>
      <c r="I25" s="231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7">
        <f>ZakladDPHZakl*SazbaDPH2/100</f>
        <v>0</v>
      </c>
      <c r="H26" s="238"/>
      <c r="I26" s="238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9">
        <f>0</f>
        <v>0</v>
      </c>
      <c r="H27" s="239"/>
      <c r="I27" s="239"/>
      <c r="J27" s="63" t="str">
        <f t="shared" si="0"/>
        <v>CZK</v>
      </c>
    </row>
    <row r="28" spans="1:10" ht="27.75" hidden="1" customHeight="1" thickBot="1">
      <c r="A28" s="4"/>
      <c r="B28" s="113" t="s">
        <v>22</v>
      </c>
      <c r="C28" s="114"/>
      <c r="D28" s="114"/>
      <c r="E28" s="115"/>
      <c r="F28" s="116"/>
      <c r="G28" s="242">
        <f>ZakladDPHSniVypocet+ZakladDPHZaklVypocet</f>
        <v>0</v>
      </c>
      <c r="H28" s="242"/>
      <c r="I28" s="242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40">
        <f>ZakladDPHSni+DPHSni+ZakladDPHZakl+DPHZakl+Zaokrouhleni</f>
        <v>0</v>
      </c>
      <c r="H29" s="240"/>
      <c r="I29" s="240"/>
      <c r="J29" s="119" t="s">
        <v>56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7" t="s">
        <v>2</v>
      </c>
      <c r="E35" s="22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>
      <c r="A39" s="97">
        <v>1</v>
      </c>
      <c r="B39" s="103"/>
      <c r="C39" s="210"/>
      <c r="D39" s="211"/>
      <c r="E39" s="211"/>
      <c r="F39" s="108">
        <f>' Pol'!AC142</f>
        <v>0</v>
      </c>
      <c r="G39" s="109">
        <f>' Pol'!AD142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>
      <c r="A40" s="97"/>
      <c r="B40" s="212" t="s">
        <v>55</v>
      </c>
      <c r="C40" s="213"/>
      <c r="D40" s="213"/>
      <c r="E40" s="21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>
      <c r="B44" s="120" t="s">
        <v>57</v>
      </c>
    </row>
    <row r="46" spans="1:10" ht="25.5" customHeight="1">
      <c r="A46" s="121"/>
      <c r="B46" s="125" t="s">
        <v>16</v>
      </c>
      <c r="C46" s="125" t="s">
        <v>5</v>
      </c>
      <c r="D46" s="126"/>
      <c r="E46" s="126"/>
      <c r="F46" s="129" t="s">
        <v>58</v>
      </c>
      <c r="G46" s="129"/>
      <c r="H46" s="129"/>
      <c r="I46" s="215" t="s">
        <v>28</v>
      </c>
      <c r="J46" s="215"/>
    </row>
    <row r="47" spans="1:10" ht="25.5" customHeight="1">
      <c r="A47" s="122"/>
      <c r="B47" s="130" t="s">
        <v>59</v>
      </c>
      <c r="C47" s="217" t="s">
        <v>60</v>
      </c>
      <c r="D47" s="218"/>
      <c r="E47" s="218"/>
      <c r="F47" s="132" t="s">
        <v>23</v>
      </c>
      <c r="G47" s="133"/>
      <c r="H47" s="133"/>
      <c r="I47" s="216">
        <f>' Pol'!G8</f>
        <v>0</v>
      </c>
      <c r="J47" s="216"/>
    </row>
    <row r="48" spans="1:10" ht="25.5" customHeight="1">
      <c r="A48" s="122"/>
      <c r="B48" s="124" t="s">
        <v>61</v>
      </c>
      <c r="C48" s="208" t="s">
        <v>62</v>
      </c>
      <c r="D48" s="209"/>
      <c r="E48" s="209"/>
      <c r="F48" s="134" t="s">
        <v>23</v>
      </c>
      <c r="G48" s="135"/>
      <c r="H48" s="135"/>
      <c r="I48" s="207">
        <f>' Pol'!G41</f>
        <v>0</v>
      </c>
      <c r="J48" s="207"/>
    </row>
    <row r="49" spans="1:10" ht="25.5" customHeight="1">
      <c r="A49" s="122"/>
      <c r="B49" s="124" t="s">
        <v>63</v>
      </c>
      <c r="C49" s="208" t="s">
        <v>64</v>
      </c>
      <c r="D49" s="209"/>
      <c r="E49" s="209"/>
      <c r="F49" s="134" t="s">
        <v>23</v>
      </c>
      <c r="G49" s="135"/>
      <c r="H49" s="135"/>
      <c r="I49" s="207">
        <f>' Pol'!G46</f>
        <v>0</v>
      </c>
      <c r="J49" s="207"/>
    </row>
    <row r="50" spans="1:10" ht="25.5" customHeight="1">
      <c r="A50" s="122"/>
      <c r="B50" s="124" t="s">
        <v>65</v>
      </c>
      <c r="C50" s="208" t="s">
        <v>66</v>
      </c>
      <c r="D50" s="209"/>
      <c r="E50" s="209"/>
      <c r="F50" s="134" t="s">
        <v>23</v>
      </c>
      <c r="G50" s="135"/>
      <c r="H50" s="135"/>
      <c r="I50" s="207">
        <f>' Pol'!G48</f>
        <v>0</v>
      </c>
      <c r="J50" s="207"/>
    </row>
    <row r="51" spans="1:10" ht="25.5" customHeight="1">
      <c r="A51" s="122"/>
      <c r="B51" s="124" t="s">
        <v>67</v>
      </c>
      <c r="C51" s="208" t="s">
        <v>68</v>
      </c>
      <c r="D51" s="209"/>
      <c r="E51" s="209"/>
      <c r="F51" s="134" t="s">
        <v>23</v>
      </c>
      <c r="G51" s="135"/>
      <c r="H51" s="135"/>
      <c r="I51" s="207">
        <f>' Pol'!G56</f>
        <v>0</v>
      </c>
      <c r="J51" s="207"/>
    </row>
    <row r="52" spans="1:10" ht="25.5" customHeight="1">
      <c r="A52" s="122"/>
      <c r="B52" s="124" t="s">
        <v>69</v>
      </c>
      <c r="C52" s="208" t="s">
        <v>70</v>
      </c>
      <c r="D52" s="209"/>
      <c r="E52" s="209"/>
      <c r="F52" s="134" t="s">
        <v>23</v>
      </c>
      <c r="G52" s="135"/>
      <c r="H52" s="135"/>
      <c r="I52" s="207">
        <f>' Pol'!G60</f>
        <v>0</v>
      </c>
      <c r="J52" s="207"/>
    </row>
    <row r="53" spans="1:10" ht="25.5" customHeight="1">
      <c r="A53" s="122"/>
      <c r="B53" s="124" t="s">
        <v>71</v>
      </c>
      <c r="C53" s="208" t="s">
        <v>72</v>
      </c>
      <c r="D53" s="209"/>
      <c r="E53" s="209"/>
      <c r="F53" s="134" t="s">
        <v>23</v>
      </c>
      <c r="G53" s="135"/>
      <c r="H53" s="135"/>
      <c r="I53" s="207">
        <f>' Pol'!G65</f>
        <v>0</v>
      </c>
      <c r="J53" s="207"/>
    </row>
    <row r="54" spans="1:10" ht="25.5" customHeight="1">
      <c r="A54" s="122"/>
      <c r="B54" s="124" t="s">
        <v>73</v>
      </c>
      <c r="C54" s="208" t="s">
        <v>74</v>
      </c>
      <c r="D54" s="209"/>
      <c r="E54" s="209"/>
      <c r="F54" s="134" t="s">
        <v>23</v>
      </c>
      <c r="G54" s="135"/>
      <c r="H54" s="135"/>
      <c r="I54" s="207">
        <f>' Pol'!G71</f>
        <v>0</v>
      </c>
      <c r="J54" s="207"/>
    </row>
    <row r="55" spans="1:10" ht="25.5" customHeight="1">
      <c r="A55" s="122"/>
      <c r="B55" s="124" t="s">
        <v>75</v>
      </c>
      <c r="C55" s="208" t="s">
        <v>76</v>
      </c>
      <c r="D55" s="209"/>
      <c r="E55" s="209"/>
      <c r="F55" s="134" t="s">
        <v>23</v>
      </c>
      <c r="G55" s="135"/>
      <c r="H55" s="135"/>
      <c r="I55" s="207">
        <f>' Pol'!G84</f>
        <v>0</v>
      </c>
      <c r="J55" s="207"/>
    </row>
    <row r="56" spans="1:10" ht="25.5" customHeight="1">
      <c r="A56" s="122"/>
      <c r="B56" s="124" t="s">
        <v>77</v>
      </c>
      <c r="C56" s="208" t="s">
        <v>78</v>
      </c>
      <c r="D56" s="209"/>
      <c r="E56" s="209"/>
      <c r="F56" s="134" t="s">
        <v>24</v>
      </c>
      <c r="G56" s="135"/>
      <c r="H56" s="135"/>
      <c r="I56" s="207">
        <f>' Pol'!G86</f>
        <v>0</v>
      </c>
      <c r="J56" s="207"/>
    </row>
    <row r="57" spans="1:10" ht="25.5" customHeight="1">
      <c r="A57" s="122"/>
      <c r="B57" s="124" t="s">
        <v>79</v>
      </c>
      <c r="C57" s="208" t="s">
        <v>80</v>
      </c>
      <c r="D57" s="209"/>
      <c r="E57" s="209"/>
      <c r="F57" s="134" t="s">
        <v>25</v>
      </c>
      <c r="G57" s="135"/>
      <c r="H57" s="135"/>
      <c r="I57" s="207">
        <f>' Pol'!G116</f>
        <v>0</v>
      </c>
      <c r="J57" s="207"/>
    </row>
    <row r="58" spans="1:10" ht="25.5" customHeight="1">
      <c r="A58" s="122"/>
      <c r="B58" s="131" t="s">
        <v>81</v>
      </c>
      <c r="C58" s="204" t="s">
        <v>26</v>
      </c>
      <c r="D58" s="205"/>
      <c r="E58" s="205"/>
      <c r="F58" s="136" t="s">
        <v>81</v>
      </c>
      <c r="G58" s="137"/>
      <c r="H58" s="137"/>
      <c r="I58" s="203">
        <f>' Pol'!G126</f>
        <v>0</v>
      </c>
      <c r="J58" s="203"/>
    </row>
    <row r="59" spans="1:10" ht="25.5" customHeight="1">
      <c r="A59" s="123"/>
      <c r="B59" s="127" t="s">
        <v>1</v>
      </c>
      <c r="C59" s="127"/>
      <c r="D59" s="128"/>
      <c r="E59" s="128"/>
      <c r="F59" s="138"/>
      <c r="G59" s="139"/>
      <c r="H59" s="139"/>
      <c r="I59" s="206">
        <f>SUM(I47:I58)</f>
        <v>0</v>
      </c>
      <c r="J59" s="206"/>
    </row>
    <row r="60" spans="1:10">
      <c r="F60" s="140"/>
      <c r="G60" s="96"/>
      <c r="H60" s="140"/>
      <c r="I60" s="96"/>
      <c r="J60" s="96"/>
    </row>
    <row r="61" spans="1:10">
      <c r="F61" s="140"/>
      <c r="G61" s="96"/>
      <c r="H61" s="140"/>
      <c r="I61" s="96"/>
      <c r="J61" s="96"/>
    </row>
    <row r="62" spans="1:10">
      <c r="F62" s="140"/>
      <c r="G62" s="96"/>
      <c r="H62" s="140"/>
      <c r="I62" s="96"/>
      <c r="J62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8:J58"/>
    <mergeCell ref="C58:E58"/>
    <mergeCell ref="I59:J59"/>
    <mergeCell ref="I55:J55"/>
    <mergeCell ref="C55:E55"/>
    <mergeCell ref="I56:J56"/>
    <mergeCell ref="C56:E56"/>
    <mergeCell ref="I57:J57"/>
    <mergeCell ref="C57:E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250" t="s">
        <v>6</v>
      </c>
      <c r="B1" s="250"/>
      <c r="C1" s="251"/>
      <c r="D1" s="250"/>
      <c r="E1" s="250"/>
      <c r="F1" s="250"/>
      <c r="G1" s="250"/>
    </row>
    <row r="2" spans="1:7" ht="24.95" customHeight="1">
      <c r="A2" s="79" t="s">
        <v>41</v>
      </c>
      <c r="B2" s="78"/>
      <c r="C2" s="252"/>
      <c r="D2" s="252"/>
      <c r="E2" s="252"/>
      <c r="F2" s="252"/>
      <c r="G2" s="253"/>
    </row>
    <row r="3" spans="1:7" ht="24.95" hidden="1" customHeight="1">
      <c r="A3" s="79" t="s">
        <v>7</v>
      </c>
      <c r="B3" s="78"/>
      <c r="C3" s="252"/>
      <c r="D3" s="252"/>
      <c r="E3" s="252"/>
      <c r="F3" s="252"/>
      <c r="G3" s="253"/>
    </row>
    <row r="4" spans="1:7" ht="24.95" hidden="1" customHeight="1">
      <c r="A4" s="79" t="s">
        <v>8</v>
      </c>
      <c r="B4" s="78"/>
      <c r="C4" s="252"/>
      <c r="D4" s="252"/>
      <c r="E4" s="252"/>
      <c r="F4" s="252"/>
      <c r="G4" s="253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52"/>
  <sheetViews>
    <sheetView tabSelected="1" workbookViewId="0">
      <selection activeCell="AP19" sqref="AP19"/>
    </sheetView>
  </sheetViews>
  <sheetFormatPr defaultRowHeight="12.75" outlineLevelRow="1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>
      <c r="A1" s="254" t="s">
        <v>6</v>
      </c>
      <c r="B1" s="254"/>
      <c r="C1" s="254"/>
      <c r="D1" s="254"/>
      <c r="E1" s="254"/>
      <c r="F1" s="254"/>
      <c r="G1" s="254"/>
      <c r="AE1" t="s">
        <v>84</v>
      </c>
    </row>
    <row r="2" spans="1:60" ht="24.95" customHeight="1">
      <c r="A2" s="145" t="s">
        <v>83</v>
      </c>
      <c r="B2" s="143"/>
      <c r="C2" s="255" t="s">
        <v>45</v>
      </c>
      <c r="D2" s="256"/>
      <c r="E2" s="256"/>
      <c r="F2" s="256"/>
      <c r="G2" s="257"/>
      <c r="AE2" t="s">
        <v>85</v>
      </c>
    </row>
    <row r="3" spans="1:60" ht="24.95" hidden="1" customHeight="1">
      <c r="A3" s="146" t="s">
        <v>7</v>
      </c>
      <c r="B3" s="144"/>
      <c r="C3" s="258"/>
      <c r="D3" s="259"/>
      <c r="E3" s="259"/>
      <c r="F3" s="259"/>
      <c r="G3" s="260"/>
      <c r="AE3" t="s">
        <v>86</v>
      </c>
    </row>
    <row r="4" spans="1:60" ht="24.95" hidden="1" customHeight="1">
      <c r="A4" s="146" t="s">
        <v>8</v>
      </c>
      <c r="B4" s="144"/>
      <c r="C4" s="258"/>
      <c r="D4" s="259"/>
      <c r="E4" s="259"/>
      <c r="F4" s="259"/>
      <c r="G4" s="260"/>
      <c r="AE4" t="s">
        <v>87</v>
      </c>
    </row>
    <row r="5" spans="1:60" hidden="1">
      <c r="A5" s="147" t="s">
        <v>88</v>
      </c>
      <c r="B5" s="148"/>
      <c r="C5" s="149"/>
      <c r="D5" s="150"/>
      <c r="E5" s="150"/>
      <c r="F5" s="150"/>
      <c r="G5" s="151"/>
      <c r="AE5" t="s">
        <v>89</v>
      </c>
    </row>
    <row r="7" spans="1:60" ht="38.25">
      <c r="A7" s="156" t="s">
        <v>90</v>
      </c>
      <c r="B7" s="157" t="s">
        <v>91</v>
      </c>
      <c r="C7" s="157" t="s">
        <v>92</v>
      </c>
      <c r="D7" s="156" t="s">
        <v>93</v>
      </c>
      <c r="E7" s="156" t="s">
        <v>94</v>
      </c>
      <c r="F7" s="152" t="s">
        <v>95</v>
      </c>
      <c r="G7" s="175" t="s">
        <v>28</v>
      </c>
      <c r="H7" s="176" t="s">
        <v>29</v>
      </c>
      <c r="I7" s="176" t="s">
        <v>96</v>
      </c>
      <c r="J7" s="176" t="s">
        <v>30</v>
      </c>
      <c r="K7" s="176" t="s">
        <v>97</v>
      </c>
      <c r="L7" s="176" t="s">
        <v>98</v>
      </c>
      <c r="M7" s="176" t="s">
        <v>99</v>
      </c>
      <c r="N7" s="176" t="s">
        <v>100</v>
      </c>
      <c r="O7" s="176" t="s">
        <v>101</v>
      </c>
      <c r="P7" s="176" t="s">
        <v>102</v>
      </c>
      <c r="Q7" s="176" t="s">
        <v>103</v>
      </c>
      <c r="R7" s="176" t="s">
        <v>104</v>
      </c>
      <c r="S7" s="176" t="s">
        <v>105</v>
      </c>
      <c r="T7" s="176" t="s">
        <v>106</v>
      </c>
      <c r="U7" s="159" t="s">
        <v>107</v>
      </c>
    </row>
    <row r="8" spans="1:60">
      <c r="A8" s="177" t="s">
        <v>108</v>
      </c>
      <c r="B8" s="178" t="s">
        <v>59</v>
      </c>
      <c r="C8" s="179" t="s">
        <v>60</v>
      </c>
      <c r="D8" s="180"/>
      <c r="E8" s="181"/>
      <c r="F8" s="182"/>
      <c r="G8" s="182">
        <f>SUMIF(AE9:AE40,"&lt;&gt;NOR",G9:G40)</f>
        <v>0</v>
      </c>
      <c r="H8" s="182"/>
      <c r="I8" s="182">
        <f>SUM(I9:I40)</f>
        <v>0</v>
      </c>
      <c r="J8" s="182"/>
      <c r="K8" s="182">
        <f>SUM(K9:K40)</f>
        <v>0</v>
      </c>
      <c r="L8" s="182"/>
      <c r="M8" s="182">
        <f>SUM(M9:M40)</f>
        <v>0</v>
      </c>
      <c r="N8" s="158"/>
      <c r="O8" s="158">
        <f>SUM(O9:O40)</f>
        <v>23.163150000000002</v>
      </c>
      <c r="P8" s="158"/>
      <c r="Q8" s="158">
        <f>SUM(Q9:Q40)</f>
        <v>34.070129999999999</v>
      </c>
      <c r="R8" s="158"/>
      <c r="S8" s="158"/>
      <c r="T8" s="177"/>
      <c r="U8" s="158">
        <f>SUM(U9:U40)</f>
        <v>182.73</v>
      </c>
      <c r="AE8" t="s">
        <v>109</v>
      </c>
    </row>
    <row r="9" spans="1:60" outlineLevel="1">
      <c r="A9" s="154">
        <v>1</v>
      </c>
      <c r="B9" s="160" t="s">
        <v>110</v>
      </c>
      <c r="C9" s="195" t="s">
        <v>111</v>
      </c>
      <c r="D9" s="162" t="s">
        <v>112</v>
      </c>
      <c r="E9" s="169">
        <v>63.734999999999999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63">
        <v>0</v>
      </c>
      <c r="O9" s="163">
        <f>ROUND(E9*N9,5)</f>
        <v>0</v>
      </c>
      <c r="P9" s="163">
        <v>0.13800000000000001</v>
      </c>
      <c r="Q9" s="163">
        <f>ROUND(E9*P9,5)</f>
        <v>8.7954299999999996</v>
      </c>
      <c r="R9" s="163"/>
      <c r="S9" s="163"/>
      <c r="T9" s="164">
        <v>0.16</v>
      </c>
      <c r="U9" s="163">
        <f>ROUND(E9*T9,2)</f>
        <v>10.199999999999999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113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>
      <c r="A10" s="154"/>
      <c r="B10" s="160"/>
      <c r="C10" s="196" t="s">
        <v>114</v>
      </c>
      <c r="D10" s="165"/>
      <c r="E10" s="170">
        <v>63.734999999999999</v>
      </c>
      <c r="F10" s="173"/>
      <c r="G10" s="173"/>
      <c r="H10" s="173"/>
      <c r="I10" s="173"/>
      <c r="J10" s="173"/>
      <c r="K10" s="173"/>
      <c r="L10" s="173"/>
      <c r="M10" s="173"/>
      <c r="N10" s="163"/>
      <c r="O10" s="163"/>
      <c r="P10" s="163"/>
      <c r="Q10" s="163"/>
      <c r="R10" s="163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115</v>
      </c>
      <c r="AF10" s="153">
        <v>0</v>
      </c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>
      <c r="A11" s="154">
        <v>2</v>
      </c>
      <c r="B11" s="160" t="s">
        <v>116</v>
      </c>
      <c r="C11" s="195" t="s">
        <v>117</v>
      </c>
      <c r="D11" s="162" t="s">
        <v>112</v>
      </c>
      <c r="E11" s="169">
        <v>4.8499999999999996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63">
        <v>0</v>
      </c>
      <c r="O11" s="163">
        <f>ROUND(E11*N11,5)</f>
        <v>0</v>
      </c>
      <c r="P11" s="163">
        <v>0.55000000000000004</v>
      </c>
      <c r="Q11" s="163">
        <f>ROUND(E11*P11,5)</f>
        <v>2.6675</v>
      </c>
      <c r="R11" s="163"/>
      <c r="S11" s="163"/>
      <c r="T11" s="164">
        <v>1.125</v>
      </c>
      <c r="U11" s="163">
        <f>ROUND(E11*T11,2)</f>
        <v>5.46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113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>
      <c r="A12" s="154"/>
      <c r="B12" s="160"/>
      <c r="C12" s="196" t="s">
        <v>118</v>
      </c>
      <c r="D12" s="165"/>
      <c r="E12" s="170">
        <v>3</v>
      </c>
      <c r="F12" s="173"/>
      <c r="G12" s="173"/>
      <c r="H12" s="173"/>
      <c r="I12" s="173"/>
      <c r="J12" s="173"/>
      <c r="K12" s="173"/>
      <c r="L12" s="173"/>
      <c r="M12" s="173"/>
      <c r="N12" s="163"/>
      <c r="O12" s="163"/>
      <c r="P12" s="163"/>
      <c r="Q12" s="163"/>
      <c r="R12" s="163"/>
      <c r="S12" s="163"/>
      <c r="T12" s="164"/>
      <c r="U12" s="163"/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115</v>
      </c>
      <c r="AF12" s="153">
        <v>0</v>
      </c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>
      <c r="A13" s="154"/>
      <c r="B13" s="160"/>
      <c r="C13" s="196" t="s">
        <v>119</v>
      </c>
      <c r="D13" s="165"/>
      <c r="E13" s="170"/>
      <c r="F13" s="173"/>
      <c r="G13" s="173"/>
      <c r="H13" s="173"/>
      <c r="I13" s="173"/>
      <c r="J13" s="173"/>
      <c r="K13" s="173"/>
      <c r="L13" s="173"/>
      <c r="M13" s="173"/>
      <c r="N13" s="163"/>
      <c r="O13" s="163"/>
      <c r="P13" s="163"/>
      <c r="Q13" s="163"/>
      <c r="R13" s="163"/>
      <c r="S13" s="163"/>
      <c r="T13" s="164"/>
      <c r="U13" s="163"/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115</v>
      </c>
      <c r="AF13" s="153">
        <v>0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>
      <c r="A14" s="154"/>
      <c r="B14" s="160"/>
      <c r="C14" s="196" t="s">
        <v>120</v>
      </c>
      <c r="D14" s="165"/>
      <c r="E14" s="170">
        <v>1.85</v>
      </c>
      <c r="F14" s="173"/>
      <c r="G14" s="173"/>
      <c r="H14" s="173"/>
      <c r="I14" s="173"/>
      <c r="J14" s="173"/>
      <c r="K14" s="173"/>
      <c r="L14" s="173"/>
      <c r="M14" s="173"/>
      <c r="N14" s="163"/>
      <c r="O14" s="163"/>
      <c r="P14" s="163"/>
      <c r="Q14" s="163"/>
      <c r="R14" s="163"/>
      <c r="S14" s="163"/>
      <c r="T14" s="164"/>
      <c r="U14" s="163"/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115</v>
      </c>
      <c r="AF14" s="153">
        <v>0</v>
      </c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>
      <c r="A15" s="154">
        <v>3</v>
      </c>
      <c r="B15" s="160" t="s">
        <v>121</v>
      </c>
      <c r="C15" s="195" t="s">
        <v>122</v>
      </c>
      <c r="D15" s="162" t="s">
        <v>123</v>
      </c>
      <c r="E15" s="169">
        <v>102.76</v>
      </c>
      <c r="F15" s="172"/>
      <c r="G15" s="173">
        <f>ROUND(E15*F15,2)</f>
        <v>0</v>
      </c>
      <c r="H15" s="172"/>
      <c r="I15" s="173">
        <f>ROUND(E15*H15,2)</f>
        <v>0</v>
      </c>
      <c r="J15" s="172"/>
      <c r="K15" s="173">
        <f>ROUND(E15*J15,2)</f>
        <v>0</v>
      </c>
      <c r="L15" s="173">
        <v>21</v>
      </c>
      <c r="M15" s="173">
        <f>G15*(1+L15/100)</f>
        <v>0</v>
      </c>
      <c r="N15" s="163">
        <v>0</v>
      </c>
      <c r="O15" s="163">
        <f>ROUND(E15*N15,5)</f>
        <v>0</v>
      </c>
      <c r="P15" s="163">
        <v>0.22</v>
      </c>
      <c r="Q15" s="163">
        <f>ROUND(E15*P15,5)</f>
        <v>22.607199999999999</v>
      </c>
      <c r="R15" s="163"/>
      <c r="S15" s="163"/>
      <c r="T15" s="164">
        <v>0.14299999999999999</v>
      </c>
      <c r="U15" s="163">
        <f>ROUND(E15*T15,2)</f>
        <v>14.69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113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>
      <c r="A16" s="154">
        <v>4</v>
      </c>
      <c r="B16" s="160" t="s">
        <v>124</v>
      </c>
      <c r="C16" s="195" t="s">
        <v>125</v>
      </c>
      <c r="D16" s="162" t="s">
        <v>126</v>
      </c>
      <c r="E16" s="169">
        <v>2.2200000000000002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21</v>
      </c>
      <c r="M16" s="173">
        <f>G16*(1+L16/100)</f>
        <v>0</v>
      </c>
      <c r="N16" s="163">
        <v>0</v>
      </c>
      <c r="O16" s="163">
        <f>ROUND(E16*N16,5)</f>
        <v>0</v>
      </c>
      <c r="P16" s="163">
        <v>0</v>
      </c>
      <c r="Q16" s="163">
        <f>ROUND(E16*P16,5)</f>
        <v>0</v>
      </c>
      <c r="R16" s="163"/>
      <c r="S16" s="163"/>
      <c r="T16" s="164">
        <v>3.5329999999999999</v>
      </c>
      <c r="U16" s="163">
        <f>ROUND(E16*T16,2)</f>
        <v>7.84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113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>
      <c r="A17" s="154"/>
      <c r="B17" s="160"/>
      <c r="C17" s="196" t="s">
        <v>127</v>
      </c>
      <c r="D17" s="165"/>
      <c r="E17" s="170"/>
      <c r="F17" s="173"/>
      <c r="G17" s="173"/>
      <c r="H17" s="173"/>
      <c r="I17" s="173"/>
      <c r="J17" s="173"/>
      <c r="K17" s="173"/>
      <c r="L17" s="173"/>
      <c r="M17" s="173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115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>
      <c r="A18" s="154"/>
      <c r="B18" s="160"/>
      <c r="C18" s="196" t="s">
        <v>128</v>
      </c>
      <c r="D18" s="165"/>
      <c r="E18" s="170">
        <v>1.8</v>
      </c>
      <c r="F18" s="173"/>
      <c r="G18" s="173"/>
      <c r="H18" s="173"/>
      <c r="I18" s="173"/>
      <c r="J18" s="173"/>
      <c r="K18" s="173"/>
      <c r="L18" s="173"/>
      <c r="M18" s="173"/>
      <c r="N18" s="163"/>
      <c r="O18" s="163"/>
      <c r="P18" s="163"/>
      <c r="Q18" s="163"/>
      <c r="R18" s="163"/>
      <c r="S18" s="163"/>
      <c r="T18" s="164"/>
      <c r="U18" s="16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115</v>
      </c>
      <c r="AF18" s="153">
        <v>0</v>
      </c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>
      <c r="A19" s="154"/>
      <c r="B19" s="160"/>
      <c r="C19" s="196" t="s">
        <v>129</v>
      </c>
      <c r="D19" s="165"/>
      <c r="E19" s="170">
        <v>0.42</v>
      </c>
      <c r="F19" s="173"/>
      <c r="G19" s="173"/>
      <c r="H19" s="173"/>
      <c r="I19" s="173"/>
      <c r="J19" s="173"/>
      <c r="K19" s="173"/>
      <c r="L19" s="173"/>
      <c r="M19" s="173"/>
      <c r="N19" s="163"/>
      <c r="O19" s="163"/>
      <c r="P19" s="163"/>
      <c r="Q19" s="163"/>
      <c r="R19" s="163"/>
      <c r="S19" s="163"/>
      <c r="T19" s="164"/>
      <c r="U19" s="16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115</v>
      </c>
      <c r="AF19" s="153">
        <v>0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>
      <c r="A20" s="154">
        <v>5</v>
      </c>
      <c r="B20" s="160" t="s">
        <v>130</v>
      </c>
      <c r="C20" s="195" t="s">
        <v>131</v>
      </c>
      <c r="D20" s="162" t="s">
        <v>126</v>
      </c>
      <c r="E20" s="169">
        <v>28.887499999999999</v>
      </c>
      <c r="F20" s="172"/>
      <c r="G20" s="173">
        <f>ROUND(E20*F20,2)</f>
        <v>0</v>
      </c>
      <c r="H20" s="172"/>
      <c r="I20" s="173">
        <f>ROUND(E20*H20,2)</f>
        <v>0</v>
      </c>
      <c r="J20" s="172"/>
      <c r="K20" s="173">
        <f>ROUND(E20*J20,2)</f>
        <v>0</v>
      </c>
      <c r="L20" s="173">
        <v>21</v>
      </c>
      <c r="M20" s="173">
        <f>G20*(1+L20/100)</f>
        <v>0</v>
      </c>
      <c r="N20" s="163">
        <v>0</v>
      </c>
      <c r="O20" s="163">
        <f>ROUND(E20*N20,5)</f>
        <v>0</v>
      </c>
      <c r="P20" s="163">
        <v>0</v>
      </c>
      <c r="Q20" s="163">
        <f>ROUND(E20*P20,5)</f>
        <v>0</v>
      </c>
      <c r="R20" s="163"/>
      <c r="S20" s="163"/>
      <c r="T20" s="164">
        <v>0.36499999999999999</v>
      </c>
      <c r="U20" s="163">
        <f>ROUND(E20*T20,2)</f>
        <v>10.54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113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>
      <c r="A21" s="154"/>
      <c r="B21" s="160"/>
      <c r="C21" s="196" t="s">
        <v>132</v>
      </c>
      <c r="D21" s="165"/>
      <c r="E21" s="170"/>
      <c r="F21" s="173"/>
      <c r="G21" s="173"/>
      <c r="H21" s="173"/>
      <c r="I21" s="173"/>
      <c r="J21" s="173"/>
      <c r="K21" s="173"/>
      <c r="L21" s="173"/>
      <c r="M21" s="173"/>
      <c r="N21" s="163"/>
      <c r="O21" s="163"/>
      <c r="P21" s="163"/>
      <c r="Q21" s="163"/>
      <c r="R21" s="163"/>
      <c r="S21" s="163"/>
      <c r="T21" s="164"/>
      <c r="U21" s="163"/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115</v>
      </c>
      <c r="AF21" s="153">
        <v>0</v>
      </c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>
      <c r="A22" s="154"/>
      <c r="B22" s="160"/>
      <c r="C22" s="196" t="s">
        <v>133</v>
      </c>
      <c r="D22" s="165"/>
      <c r="E22" s="170">
        <v>28.887499999999999</v>
      </c>
      <c r="F22" s="173"/>
      <c r="G22" s="173"/>
      <c r="H22" s="173"/>
      <c r="I22" s="173"/>
      <c r="J22" s="173"/>
      <c r="K22" s="173"/>
      <c r="L22" s="173"/>
      <c r="M22" s="173"/>
      <c r="N22" s="163"/>
      <c r="O22" s="163"/>
      <c r="P22" s="163"/>
      <c r="Q22" s="163"/>
      <c r="R22" s="163"/>
      <c r="S22" s="163"/>
      <c r="T22" s="164"/>
      <c r="U22" s="163"/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115</v>
      </c>
      <c r="AF22" s="153">
        <v>0</v>
      </c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>
      <c r="A23" s="154">
        <v>6</v>
      </c>
      <c r="B23" s="160" t="s">
        <v>134</v>
      </c>
      <c r="C23" s="195" t="s">
        <v>135</v>
      </c>
      <c r="D23" s="162" t="s">
        <v>126</v>
      </c>
      <c r="E23" s="169">
        <v>17.334</v>
      </c>
      <c r="F23" s="172"/>
      <c r="G23" s="173">
        <f>ROUND(E23*F23,2)</f>
        <v>0</v>
      </c>
      <c r="H23" s="172"/>
      <c r="I23" s="173">
        <f>ROUND(E23*H23,2)</f>
        <v>0</v>
      </c>
      <c r="J23" s="172"/>
      <c r="K23" s="173">
        <f>ROUND(E23*J23,2)</f>
        <v>0</v>
      </c>
      <c r="L23" s="173">
        <v>21</v>
      </c>
      <c r="M23" s="173">
        <f>G23*(1+L23/100)</f>
        <v>0</v>
      </c>
      <c r="N23" s="163">
        <v>0</v>
      </c>
      <c r="O23" s="163">
        <f>ROUND(E23*N23,5)</f>
        <v>0</v>
      </c>
      <c r="P23" s="163">
        <v>0</v>
      </c>
      <c r="Q23" s="163">
        <f>ROUND(E23*P23,5)</f>
        <v>0</v>
      </c>
      <c r="R23" s="163"/>
      <c r="S23" s="163"/>
      <c r="T23" s="164">
        <v>0.64680000000000004</v>
      </c>
      <c r="U23" s="163">
        <f>ROUND(E23*T23,2)</f>
        <v>11.21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113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>
      <c r="A24" s="154"/>
      <c r="B24" s="160"/>
      <c r="C24" s="196" t="s">
        <v>136</v>
      </c>
      <c r="D24" s="165"/>
      <c r="E24" s="170">
        <v>17.334</v>
      </c>
      <c r="F24" s="173"/>
      <c r="G24" s="173"/>
      <c r="H24" s="173"/>
      <c r="I24" s="173"/>
      <c r="J24" s="173"/>
      <c r="K24" s="173"/>
      <c r="L24" s="173"/>
      <c r="M24" s="173"/>
      <c r="N24" s="163"/>
      <c r="O24" s="163"/>
      <c r="P24" s="163"/>
      <c r="Q24" s="163"/>
      <c r="R24" s="163"/>
      <c r="S24" s="163"/>
      <c r="T24" s="164"/>
      <c r="U24" s="163"/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115</v>
      </c>
      <c r="AF24" s="153">
        <v>0</v>
      </c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22.5" outlineLevel="1">
      <c r="A25" s="154">
        <v>7</v>
      </c>
      <c r="B25" s="160" t="s">
        <v>137</v>
      </c>
      <c r="C25" s="195" t="s">
        <v>138</v>
      </c>
      <c r="D25" s="162" t="s">
        <v>139</v>
      </c>
      <c r="E25" s="169">
        <v>100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63">
        <v>0</v>
      </c>
      <c r="O25" s="163">
        <f>ROUND(E25*N25,5)</f>
        <v>0</v>
      </c>
      <c r="P25" s="163">
        <v>0</v>
      </c>
      <c r="Q25" s="163">
        <f>ROUND(E25*P25,5)</f>
        <v>0</v>
      </c>
      <c r="R25" s="163"/>
      <c r="S25" s="163"/>
      <c r="T25" s="164">
        <v>0.6</v>
      </c>
      <c r="U25" s="163">
        <f>ROUND(E25*T25,2)</f>
        <v>60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113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>
      <c r="A26" s="154">
        <v>8</v>
      </c>
      <c r="B26" s="160" t="s">
        <v>140</v>
      </c>
      <c r="C26" s="195" t="s">
        <v>141</v>
      </c>
      <c r="D26" s="162" t="s">
        <v>126</v>
      </c>
      <c r="E26" s="169">
        <v>35.702249999999999</v>
      </c>
      <c r="F26" s="172"/>
      <c r="G26" s="173">
        <f>ROUND(E26*F26,2)</f>
        <v>0</v>
      </c>
      <c r="H26" s="172"/>
      <c r="I26" s="173">
        <f>ROUND(E26*H26,2)</f>
        <v>0</v>
      </c>
      <c r="J26" s="172"/>
      <c r="K26" s="173">
        <f>ROUND(E26*J26,2)</f>
        <v>0</v>
      </c>
      <c r="L26" s="173">
        <v>21</v>
      </c>
      <c r="M26" s="173">
        <f>G26*(1+L26/100)</f>
        <v>0</v>
      </c>
      <c r="N26" s="163">
        <v>0</v>
      </c>
      <c r="O26" s="163">
        <f>ROUND(E26*N26,5)</f>
        <v>0</v>
      </c>
      <c r="P26" s="163">
        <v>0</v>
      </c>
      <c r="Q26" s="163">
        <f>ROUND(E26*P26,5)</f>
        <v>0</v>
      </c>
      <c r="R26" s="163"/>
      <c r="S26" s="163"/>
      <c r="T26" s="164">
        <v>1.0999999999999999E-2</v>
      </c>
      <c r="U26" s="163">
        <f>ROUND(E26*T26,2)</f>
        <v>0.39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113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>
      <c r="A27" s="154"/>
      <c r="B27" s="160"/>
      <c r="C27" s="196" t="s">
        <v>142</v>
      </c>
      <c r="D27" s="165"/>
      <c r="E27" s="170"/>
      <c r="F27" s="173"/>
      <c r="G27" s="173"/>
      <c r="H27" s="173"/>
      <c r="I27" s="173"/>
      <c r="J27" s="173"/>
      <c r="K27" s="173"/>
      <c r="L27" s="173"/>
      <c r="M27" s="173"/>
      <c r="N27" s="163"/>
      <c r="O27" s="163"/>
      <c r="P27" s="163"/>
      <c r="Q27" s="163"/>
      <c r="R27" s="163"/>
      <c r="S27" s="163"/>
      <c r="T27" s="164"/>
      <c r="U27" s="163"/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115</v>
      </c>
      <c r="AF27" s="153">
        <v>0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>
      <c r="A28" s="154"/>
      <c r="B28" s="160"/>
      <c r="C28" s="196" t="s">
        <v>143</v>
      </c>
      <c r="D28" s="165"/>
      <c r="E28" s="170">
        <v>31.11</v>
      </c>
      <c r="F28" s="173"/>
      <c r="G28" s="173"/>
      <c r="H28" s="173"/>
      <c r="I28" s="173"/>
      <c r="J28" s="173"/>
      <c r="K28" s="173"/>
      <c r="L28" s="173"/>
      <c r="M28" s="173"/>
      <c r="N28" s="163"/>
      <c r="O28" s="163"/>
      <c r="P28" s="163"/>
      <c r="Q28" s="163"/>
      <c r="R28" s="163"/>
      <c r="S28" s="163"/>
      <c r="T28" s="164"/>
      <c r="U28" s="163"/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115</v>
      </c>
      <c r="AF28" s="153">
        <v>0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>
      <c r="A29" s="154"/>
      <c r="B29" s="160"/>
      <c r="C29" s="196" t="s">
        <v>144</v>
      </c>
      <c r="D29" s="165"/>
      <c r="E29" s="170"/>
      <c r="F29" s="173"/>
      <c r="G29" s="173"/>
      <c r="H29" s="173"/>
      <c r="I29" s="173"/>
      <c r="J29" s="173"/>
      <c r="K29" s="173"/>
      <c r="L29" s="173"/>
      <c r="M29" s="173"/>
      <c r="N29" s="163"/>
      <c r="O29" s="163"/>
      <c r="P29" s="163"/>
      <c r="Q29" s="163"/>
      <c r="R29" s="163"/>
      <c r="S29" s="163"/>
      <c r="T29" s="164"/>
      <c r="U29" s="163"/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115</v>
      </c>
      <c r="AF29" s="153">
        <v>0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>
      <c r="A30" s="154"/>
      <c r="B30" s="160"/>
      <c r="C30" s="196" t="s">
        <v>145</v>
      </c>
      <c r="D30" s="165"/>
      <c r="E30" s="170">
        <v>4.5922499999999999</v>
      </c>
      <c r="F30" s="173"/>
      <c r="G30" s="173"/>
      <c r="H30" s="173"/>
      <c r="I30" s="173"/>
      <c r="J30" s="173"/>
      <c r="K30" s="173"/>
      <c r="L30" s="173"/>
      <c r="M30" s="173"/>
      <c r="N30" s="163"/>
      <c r="O30" s="163"/>
      <c r="P30" s="163"/>
      <c r="Q30" s="163"/>
      <c r="R30" s="163"/>
      <c r="S30" s="163"/>
      <c r="T30" s="164"/>
      <c r="U30" s="163"/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115</v>
      </c>
      <c r="AF30" s="153">
        <v>0</v>
      </c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>
      <c r="A31" s="154">
        <v>9</v>
      </c>
      <c r="B31" s="160" t="s">
        <v>146</v>
      </c>
      <c r="C31" s="195" t="s">
        <v>147</v>
      </c>
      <c r="D31" s="162" t="s">
        <v>126</v>
      </c>
      <c r="E31" s="169">
        <v>35.702199999999998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21</v>
      </c>
      <c r="M31" s="173">
        <f>G31*(1+L31/100)</f>
        <v>0</v>
      </c>
      <c r="N31" s="163">
        <v>0</v>
      </c>
      <c r="O31" s="163">
        <f>ROUND(E31*N31,5)</f>
        <v>0</v>
      </c>
      <c r="P31" s="163">
        <v>0</v>
      </c>
      <c r="Q31" s="163">
        <f>ROUND(E31*P31,5)</f>
        <v>0</v>
      </c>
      <c r="R31" s="163"/>
      <c r="S31" s="163"/>
      <c r="T31" s="164">
        <v>0.65200000000000002</v>
      </c>
      <c r="U31" s="163">
        <f>ROUND(E31*T31,2)</f>
        <v>23.28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113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ht="22.5" outlineLevel="1">
      <c r="A32" s="154">
        <v>10</v>
      </c>
      <c r="B32" s="160" t="s">
        <v>148</v>
      </c>
      <c r="C32" s="195" t="s">
        <v>149</v>
      </c>
      <c r="D32" s="162" t="s">
        <v>126</v>
      </c>
      <c r="E32" s="169">
        <v>35.702199999999998</v>
      </c>
      <c r="F32" s="172"/>
      <c r="G32" s="173">
        <f>ROUND(E32*F32,2)</f>
        <v>0</v>
      </c>
      <c r="H32" s="172"/>
      <c r="I32" s="173">
        <f>ROUND(E32*H32,2)</f>
        <v>0</v>
      </c>
      <c r="J32" s="172"/>
      <c r="K32" s="173">
        <f>ROUND(E32*J32,2)</f>
        <v>0</v>
      </c>
      <c r="L32" s="173">
        <v>21</v>
      </c>
      <c r="M32" s="173">
        <f>G32*(1+L32/100)</f>
        <v>0</v>
      </c>
      <c r="N32" s="163">
        <v>0</v>
      </c>
      <c r="O32" s="163">
        <f>ROUND(E32*N32,5)</f>
        <v>0</v>
      </c>
      <c r="P32" s="163">
        <v>0</v>
      </c>
      <c r="Q32" s="163">
        <f>ROUND(E32*P32,5)</f>
        <v>0</v>
      </c>
      <c r="R32" s="163"/>
      <c r="S32" s="163"/>
      <c r="T32" s="164">
        <v>1.0999999999999999E-2</v>
      </c>
      <c r="U32" s="163">
        <f>ROUND(E32*T32,2)</f>
        <v>0.39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113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>
      <c r="A33" s="154">
        <v>11</v>
      </c>
      <c r="B33" s="160" t="s">
        <v>150</v>
      </c>
      <c r="C33" s="195" t="s">
        <v>151</v>
      </c>
      <c r="D33" s="162" t="s">
        <v>126</v>
      </c>
      <c r="E33" s="169">
        <v>35.702199999999998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21</v>
      </c>
      <c r="M33" s="173">
        <f>G33*(1+L33/100)</f>
        <v>0</v>
      </c>
      <c r="N33" s="163">
        <v>0</v>
      </c>
      <c r="O33" s="163">
        <f>ROUND(E33*N33,5)</f>
        <v>0</v>
      </c>
      <c r="P33" s="163">
        <v>0</v>
      </c>
      <c r="Q33" s="163">
        <f>ROUND(E33*P33,5)</f>
        <v>0</v>
      </c>
      <c r="R33" s="163"/>
      <c r="S33" s="163"/>
      <c r="T33" s="164">
        <v>8.9999999999999993E-3</v>
      </c>
      <c r="U33" s="163">
        <f>ROUND(E33*T33,2)</f>
        <v>0.32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113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>
      <c r="A34" s="154">
        <v>12</v>
      </c>
      <c r="B34" s="160" t="s">
        <v>152</v>
      </c>
      <c r="C34" s="195" t="s">
        <v>153</v>
      </c>
      <c r="D34" s="162" t="s">
        <v>126</v>
      </c>
      <c r="E34" s="169">
        <v>35.702199999999998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63">
        <v>0</v>
      </c>
      <c r="O34" s="163">
        <f>ROUND(E34*N34,5)</f>
        <v>0</v>
      </c>
      <c r="P34" s="163">
        <v>0</v>
      </c>
      <c r="Q34" s="163">
        <f>ROUND(E34*P34,5)</f>
        <v>0</v>
      </c>
      <c r="R34" s="163"/>
      <c r="S34" s="163"/>
      <c r="T34" s="164">
        <v>0</v>
      </c>
      <c r="U34" s="163">
        <f>ROUND(E34*T34,2)</f>
        <v>0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113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>
      <c r="A35" s="154">
        <v>13</v>
      </c>
      <c r="B35" s="160" t="s">
        <v>154</v>
      </c>
      <c r="C35" s="195" t="s">
        <v>155</v>
      </c>
      <c r="D35" s="162" t="s">
        <v>112</v>
      </c>
      <c r="E35" s="169">
        <v>138.66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21</v>
      </c>
      <c r="M35" s="173">
        <f>G35*(1+L35/100)</f>
        <v>0</v>
      </c>
      <c r="N35" s="163">
        <v>0</v>
      </c>
      <c r="O35" s="163">
        <f>ROUND(E35*N35,5)</f>
        <v>0</v>
      </c>
      <c r="P35" s="163">
        <v>0</v>
      </c>
      <c r="Q35" s="163">
        <f>ROUND(E35*P35,5)</f>
        <v>0</v>
      </c>
      <c r="R35" s="163"/>
      <c r="S35" s="163"/>
      <c r="T35" s="164">
        <v>0.17699999999999999</v>
      </c>
      <c r="U35" s="163">
        <f>ROUND(E35*T35,2)</f>
        <v>24.54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113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>
      <c r="A36" s="154"/>
      <c r="B36" s="160"/>
      <c r="C36" s="196" t="s">
        <v>156</v>
      </c>
      <c r="D36" s="165"/>
      <c r="E36" s="170">
        <v>138.66</v>
      </c>
      <c r="F36" s="173"/>
      <c r="G36" s="173"/>
      <c r="H36" s="173"/>
      <c r="I36" s="173"/>
      <c r="J36" s="173"/>
      <c r="K36" s="173"/>
      <c r="L36" s="173"/>
      <c r="M36" s="173"/>
      <c r="N36" s="163"/>
      <c r="O36" s="163"/>
      <c r="P36" s="163"/>
      <c r="Q36" s="163"/>
      <c r="R36" s="163"/>
      <c r="S36" s="163"/>
      <c r="T36" s="164"/>
      <c r="U36" s="163"/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115</v>
      </c>
      <c r="AF36" s="153">
        <v>0</v>
      </c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22.5" outlineLevel="1">
      <c r="A37" s="154">
        <v>14</v>
      </c>
      <c r="B37" s="160" t="s">
        <v>157</v>
      </c>
      <c r="C37" s="195" t="s">
        <v>158</v>
      </c>
      <c r="D37" s="162" t="s">
        <v>126</v>
      </c>
      <c r="E37" s="169">
        <v>13.866</v>
      </c>
      <c r="F37" s="172"/>
      <c r="G37" s="173">
        <f>ROUND(E37*F37,2)</f>
        <v>0</v>
      </c>
      <c r="H37" s="172"/>
      <c r="I37" s="173">
        <f>ROUND(E37*H37,2)</f>
        <v>0</v>
      </c>
      <c r="J37" s="172"/>
      <c r="K37" s="173">
        <f>ROUND(E37*J37,2)</f>
        <v>0</v>
      </c>
      <c r="L37" s="173">
        <v>21</v>
      </c>
      <c r="M37" s="173">
        <f>G37*(1+L37/100)</f>
        <v>0</v>
      </c>
      <c r="N37" s="163">
        <v>1.67</v>
      </c>
      <c r="O37" s="163">
        <f>ROUND(E37*N37,5)</f>
        <v>23.156220000000001</v>
      </c>
      <c r="P37" s="163">
        <v>0</v>
      </c>
      <c r="Q37" s="163">
        <f>ROUND(E37*P37,5)</f>
        <v>0</v>
      </c>
      <c r="R37" s="163"/>
      <c r="S37" s="163"/>
      <c r="T37" s="164">
        <v>0</v>
      </c>
      <c r="U37" s="163">
        <f>ROUND(E37*T37,2)</f>
        <v>0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159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>
      <c r="A38" s="154"/>
      <c r="B38" s="160"/>
      <c r="C38" s="196" t="s">
        <v>160</v>
      </c>
      <c r="D38" s="165"/>
      <c r="E38" s="170">
        <v>13.866</v>
      </c>
      <c r="F38" s="173"/>
      <c r="G38" s="173"/>
      <c r="H38" s="173"/>
      <c r="I38" s="173"/>
      <c r="J38" s="173"/>
      <c r="K38" s="173"/>
      <c r="L38" s="173"/>
      <c r="M38" s="173"/>
      <c r="N38" s="163"/>
      <c r="O38" s="163"/>
      <c r="P38" s="163"/>
      <c r="Q38" s="163"/>
      <c r="R38" s="163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115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>
      <c r="A39" s="154">
        <v>15</v>
      </c>
      <c r="B39" s="160" t="s">
        <v>161</v>
      </c>
      <c r="C39" s="195" t="s">
        <v>162</v>
      </c>
      <c r="D39" s="162" t="s">
        <v>112</v>
      </c>
      <c r="E39" s="169">
        <v>231.1</v>
      </c>
      <c r="F39" s="172"/>
      <c r="G39" s="173">
        <f>ROUND(E39*F39,2)</f>
        <v>0</v>
      </c>
      <c r="H39" s="172"/>
      <c r="I39" s="173">
        <f>ROUND(E39*H39,2)</f>
        <v>0</v>
      </c>
      <c r="J39" s="172"/>
      <c r="K39" s="173">
        <f>ROUND(E39*J39,2)</f>
        <v>0</v>
      </c>
      <c r="L39" s="173">
        <v>21</v>
      </c>
      <c r="M39" s="173">
        <f>G39*(1+L39/100)</f>
        <v>0</v>
      </c>
      <c r="N39" s="163">
        <v>3.0000000000000001E-5</v>
      </c>
      <c r="O39" s="163">
        <f>ROUND(E39*N39,5)</f>
        <v>6.9300000000000004E-3</v>
      </c>
      <c r="P39" s="163">
        <v>0</v>
      </c>
      <c r="Q39" s="163">
        <f>ROUND(E39*P39,5)</f>
        <v>0</v>
      </c>
      <c r="R39" s="163"/>
      <c r="S39" s="163"/>
      <c r="T39" s="164">
        <v>0.06</v>
      </c>
      <c r="U39" s="163">
        <f>ROUND(E39*T39,2)</f>
        <v>13.87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163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>
      <c r="A40" s="154"/>
      <c r="B40" s="160"/>
      <c r="C40" s="196" t="s">
        <v>164</v>
      </c>
      <c r="D40" s="165"/>
      <c r="E40" s="170">
        <v>231.1</v>
      </c>
      <c r="F40" s="173"/>
      <c r="G40" s="173"/>
      <c r="H40" s="173"/>
      <c r="I40" s="173"/>
      <c r="J40" s="173"/>
      <c r="K40" s="173"/>
      <c r="L40" s="173"/>
      <c r="M40" s="173"/>
      <c r="N40" s="163"/>
      <c r="O40" s="163"/>
      <c r="P40" s="163"/>
      <c r="Q40" s="163"/>
      <c r="R40" s="163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115</v>
      </c>
      <c r="AF40" s="153">
        <v>0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>
      <c r="A41" s="155" t="s">
        <v>108</v>
      </c>
      <c r="B41" s="161" t="s">
        <v>61</v>
      </c>
      <c r="C41" s="197" t="s">
        <v>62</v>
      </c>
      <c r="D41" s="166"/>
      <c r="E41" s="171"/>
      <c r="F41" s="174"/>
      <c r="G41" s="174">
        <f>SUMIF(AE42:AE45,"&lt;&gt;NOR",G42:G45)</f>
        <v>0</v>
      </c>
      <c r="H41" s="174"/>
      <c r="I41" s="174">
        <f>SUM(I42:I45)</f>
        <v>0</v>
      </c>
      <c r="J41" s="174"/>
      <c r="K41" s="174">
        <f>SUM(K42:K45)</f>
        <v>0</v>
      </c>
      <c r="L41" s="174"/>
      <c r="M41" s="174">
        <f>SUM(M42:M45)</f>
        <v>0</v>
      </c>
      <c r="N41" s="167"/>
      <c r="O41" s="167">
        <f>SUM(O42:O45)</f>
        <v>19.934090000000001</v>
      </c>
      <c r="P41" s="167"/>
      <c r="Q41" s="167">
        <f>SUM(Q42:Q45)</f>
        <v>0</v>
      </c>
      <c r="R41" s="167"/>
      <c r="S41" s="167"/>
      <c r="T41" s="168"/>
      <c r="U41" s="167">
        <f>SUM(U42:U45)</f>
        <v>3.77</v>
      </c>
      <c r="AE41" t="s">
        <v>109</v>
      </c>
    </row>
    <row r="42" spans="1:60" ht="22.5" outlineLevel="1">
      <c r="A42" s="154">
        <v>16</v>
      </c>
      <c r="B42" s="160" t="s">
        <v>165</v>
      </c>
      <c r="C42" s="195" t="s">
        <v>166</v>
      </c>
      <c r="D42" s="162" t="s">
        <v>126</v>
      </c>
      <c r="E42" s="169">
        <v>7.8946874999999999</v>
      </c>
      <c r="F42" s="172"/>
      <c r="G42" s="173">
        <f>ROUND(E42*F42,2)</f>
        <v>0</v>
      </c>
      <c r="H42" s="172"/>
      <c r="I42" s="173">
        <f>ROUND(E42*H42,2)</f>
        <v>0</v>
      </c>
      <c r="J42" s="172"/>
      <c r="K42" s="173">
        <f>ROUND(E42*J42,2)</f>
        <v>0</v>
      </c>
      <c r="L42" s="173">
        <v>21</v>
      </c>
      <c r="M42" s="173">
        <f>G42*(1+L42/100)</f>
        <v>0</v>
      </c>
      <c r="N42" s="163">
        <v>2.5249999999999999</v>
      </c>
      <c r="O42" s="163">
        <f>ROUND(E42*N42,5)</f>
        <v>19.934090000000001</v>
      </c>
      <c r="P42" s="163">
        <v>0</v>
      </c>
      <c r="Q42" s="163">
        <f>ROUND(E42*P42,5)</f>
        <v>0</v>
      </c>
      <c r="R42" s="163"/>
      <c r="S42" s="163"/>
      <c r="T42" s="164">
        <v>0.47699999999999998</v>
      </c>
      <c r="U42" s="163">
        <f>ROUND(E42*T42,2)</f>
        <v>3.77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113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>
      <c r="A43" s="154"/>
      <c r="B43" s="160"/>
      <c r="C43" s="196" t="s">
        <v>167</v>
      </c>
      <c r="D43" s="165"/>
      <c r="E43" s="170">
        <v>5.5636875000000003</v>
      </c>
      <c r="F43" s="173"/>
      <c r="G43" s="173"/>
      <c r="H43" s="173"/>
      <c r="I43" s="173"/>
      <c r="J43" s="173"/>
      <c r="K43" s="173"/>
      <c r="L43" s="173"/>
      <c r="M43" s="173"/>
      <c r="N43" s="163"/>
      <c r="O43" s="163"/>
      <c r="P43" s="163"/>
      <c r="Q43" s="163"/>
      <c r="R43" s="163"/>
      <c r="S43" s="163"/>
      <c r="T43" s="164"/>
      <c r="U43" s="163"/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115</v>
      </c>
      <c r="AF43" s="153">
        <v>0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>
      <c r="A44" s="154"/>
      <c r="B44" s="160"/>
      <c r="C44" s="196" t="s">
        <v>168</v>
      </c>
      <c r="D44" s="165"/>
      <c r="E44" s="170">
        <v>1.89</v>
      </c>
      <c r="F44" s="173"/>
      <c r="G44" s="173"/>
      <c r="H44" s="173"/>
      <c r="I44" s="173"/>
      <c r="J44" s="173"/>
      <c r="K44" s="173"/>
      <c r="L44" s="173"/>
      <c r="M44" s="173"/>
      <c r="N44" s="163"/>
      <c r="O44" s="163"/>
      <c r="P44" s="163"/>
      <c r="Q44" s="163"/>
      <c r="R44" s="163"/>
      <c r="S44" s="163"/>
      <c r="T44" s="164"/>
      <c r="U44" s="163"/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115</v>
      </c>
      <c r="AF44" s="153">
        <v>0</v>
      </c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>
      <c r="A45" s="154"/>
      <c r="B45" s="160"/>
      <c r="C45" s="196" t="s">
        <v>169</v>
      </c>
      <c r="D45" s="165"/>
      <c r="E45" s="170">
        <v>0.441</v>
      </c>
      <c r="F45" s="173"/>
      <c r="G45" s="173"/>
      <c r="H45" s="173"/>
      <c r="I45" s="173"/>
      <c r="J45" s="173"/>
      <c r="K45" s="173"/>
      <c r="L45" s="173"/>
      <c r="M45" s="173"/>
      <c r="N45" s="163"/>
      <c r="O45" s="163"/>
      <c r="P45" s="163"/>
      <c r="Q45" s="163"/>
      <c r="R45" s="163"/>
      <c r="S45" s="163"/>
      <c r="T45" s="164"/>
      <c r="U45" s="163"/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115</v>
      </c>
      <c r="AF45" s="153">
        <v>0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>
      <c r="A46" s="155" t="s">
        <v>108</v>
      </c>
      <c r="B46" s="161" t="s">
        <v>63</v>
      </c>
      <c r="C46" s="197" t="s">
        <v>64</v>
      </c>
      <c r="D46" s="166"/>
      <c r="E46" s="171"/>
      <c r="F46" s="174"/>
      <c r="G46" s="174">
        <f>SUMIF(AE47:AE47,"&lt;&gt;NOR",G47:G47)</f>
        <v>0</v>
      </c>
      <c r="H46" s="174"/>
      <c r="I46" s="174">
        <f>SUM(I47:I47)</f>
        <v>0</v>
      </c>
      <c r="J46" s="174"/>
      <c r="K46" s="174">
        <f>SUM(K47:K47)</f>
        <v>0</v>
      </c>
      <c r="L46" s="174"/>
      <c r="M46" s="174">
        <f>SUM(M47:M47)</f>
        <v>0</v>
      </c>
      <c r="N46" s="167"/>
      <c r="O46" s="167">
        <f>SUM(O47:O47)</f>
        <v>8.1432199999999995</v>
      </c>
      <c r="P46" s="167"/>
      <c r="Q46" s="167">
        <f>SUM(Q47:Q47)</f>
        <v>0</v>
      </c>
      <c r="R46" s="167"/>
      <c r="S46" s="167"/>
      <c r="T46" s="168"/>
      <c r="U46" s="167">
        <f>SUM(U47:U47)</f>
        <v>141</v>
      </c>
      <c r="AE46" t="s">
        <v>109</v>
      </c>
    </row>
    <row r="47" spans="1:60" ht="22.5" outlineLevel="1">
      <c r="A47" s="154">
        <v>17</v>
      </c>
      <c r="B47" s="160" t="s">
        <v>170</v>
      </c>
      <c r="C47" s="195" t="s">
        <v>171</v>
      </c>
      <c r="D47" s="162" t="s">
        <v>139</v>
      </c>
      <c r="E47" s="169">
        <v>94</v>
      </c>
      <c r="F47" s="172"/>
      <c r="G47" s="173">
        <f>ROUND(E47*F47,2)</f>
        <v>0</v>
      </c>
      <c r="H47" s="172"/>
      <c r="I47" s="173">
        <f>ROUND(E47*H47,2)</f>
        <v>0</v>
      </c>
      <c r="J47" s="172"/>
      <c r="K47" s="173">
        <f>ROUND(E47*J47,2)</f>
        <v>0</v>
      </c>
      <c r="L47" s="173">
        <v>21</v>
      </c>
      <c r="M47" s="173">
        <f>G47*(1+L47/100)</f>
        <v>0</v>
      </c>
      <c r="N47" s="163">
        <v>8.6629999999999999E-2</v>
      </c>
      <c r="O47" s="163">
        <f>ROUND(E47*N47,5)</f>
        <v>8.1432199999999995</v>
      </c>
      <c r="P47" s="163">
        <v>0</v>
      </c>
      <c r="Q47" s="163">
        <f>ROUND(E47*P47,5)</f>
        <v>0</v>
      </c>
      <c r="R47" s="163"/>
      <c r="S47" s="163"/>
      <c r="T47" s="164">
        <v>1.5</v>
      </c>
      <c r="U47" s="163">
        <f>ROUND(E47*T47,2)</f>
        <v>141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113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>
      <c r="A48" s="155" t="s">
        <v>108</v>
      </c>
      <c r="B48" s="161" t="s">
        <v>65</v>
      </c>
      <c r="C48" s="197" t="s">
        <v>66</v>
      </c>
      <c r="D48" s="166"/>
      <c r="E48" s="171"/>
      <c r="F48" s="174"/>
      <c r="G48" s="174">
        <f>SUMIF(AE49:AE55,"&lt;&gt;NOR",G49:G55)</f>
        <v>0</v>
      </c>
      <c r="H48" s="174"/>
      <c r="I48" s="174">
        <f>SUM(I49:I55)</f>
        <v>0</v>
      </c>
      <c r="J48" s="174"/>
      <c r="K48" s="174">
        <f>SUM(K49:K55)</f>
        <v>0</v>
      </c>
      <c r="L48" s="174"/>
      <c r="M48" s="174">
        <f>SUM(M49:M55)</f>
        <v>0</v>
      </c>
      <c r="N48" s="167"/>
      <c r="O48" s="167">
        <f>SUM(O49:O55)</f>
        <v>63.779429999999998</v>
      </c>
      <c r="P48" s="167"/>
      <c r="Q48" s="167">
        <f>SUM(Q49:Q55)</f>
        <v>0</v>
      </c>
      <c r="R48" s="167"/>
      <c r="S48" s="167"/>
      <c r="T48" s="168"/>
      <c r="U48" s="167">
        <f>SUM(U49:U55)</f>
        <v>24.880000000000003</v>
      </c>
      <c r="AE48" t="s">
        <v>109</v>
      </c>
    </row>
    <row r="49" spans="1:60" ht="22.5" outlineLevel="1">
      <c r="A49" s="154">
        <v>18</v>
      </c>
      <c r="B49" s="160" t="s">
        <v>172</v>
      </c>
      <c r="C49" s="195" t="s">
        <v>173</v>
      </c>
      <c r="D49" s="162" t="s">
        <v>112</v>
      </c>
      <c r="E49" s="169">
        <v>115.55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21</v>
      </c>
      <c r="M49" s="173">
        <f>G49*(1+L49/100)</f>
        <v>0</v>
      </c>
      <c r="N49" s="163">
        <v>0.55125000000000002</v>
      </c>
      <c r="O49" s="163">
        <f>ROUND(E49*N49,5)</f>
        <v>63.696939999999998</v>
      </c>
      <c r="P49" s="163">
        <v>0</v>
      </c>
      <c r="Q49" s="163">
        <f>ROUND(E49*P49,5)</f>
        <v>0</v>
      </c>
      <c r="R49" s="163"/>
      <c r="S49" s="163"/>
      <c r="T49" s="164">
        <v>2.7E-2</v>
      </c>
      <c r="U49" s="163">
        <f>ROUND(E49*T49,2)</f>
        <v>3.12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113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>
      <c r="A50" s="154"/>
      <c r="B50" s="160"/>
      <c r="C50" s="196" t="s">
        <v>174</v>
      </c>
      <c r="D50" s="165"/>
      <c r="E50" s="170">
        <v>115.55</v>
      </c>
      <c r="F50" s="173"/>
      <c r="G50" s="173"/>
      <c r="H50" s="173"/>
      <c r="I50" s="173"/>
      <c r="J50" s="173"/>
      <c r="K50" s="173"/>
      <c r="L50" s="173"/>
      <c r="M50" s="173"/>
      <c r="N50" s="163"/>
      <c r="O50" s="163"/>
      <c r="P50" s="163"/>
      <c r="Q50" s="163"/>
      <c r="R50" s="163"/>
      <c r="S50" s="163"/>
      <c r="T50" s="164"/>
      <c r="U50" s="163"/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115</v>
      </c>
      <c r="AF50" s="153">
        <v>0</v>
      </c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>
      <c r="A51" s="154">
        <v>19</v>
      </c>
      <c r="B51" s="160" t="s">
        <v>175</v>
      </c>
      <c r="C51" s="195" t="s">
        <v>176</v>
      </c>
      <c r="D51" s="162" t="s">
        <v>112</v>
      </c>
      <c r="E51" s="169">
        <v>239.1</v>
      </c>
      <c r="F51" s="172"/>
      <c r="G51" s="173">
        <f>ROUND(E51*F51,2)</f>
        <v>0</v>
      </c>
      <c r="H51" s="172"/>
      <c r="I51" s="173">
        <f>ROUND(E51*H51,2)</f>
        <v>0</v>
      </c>
      <c r="J51" s="172"/>
      <c r="K51" s="173">
        <f>ROUND(E51*J51,2)</f>
        <v>0</v>
      </c>
      <c r="L51" s="173">
        <v>21</v>
      </c>
      <c r="M51" s="173">
        <f>G51*(1+L51/100)</f>
        <v>0</v>
      </c>
      <c r="N51" s="163">
        <v>0</v>
      </c>
      <c r="O51" s="163">
        <f>ROUND(E51*N51,5)</f>
        <v>0</v>
      </c>
      <c r="P51" s="163">
        <v>0</v>
      </c>
      <c r="Q51" s="163">
        <f>ROUND(E51*P51,5)</f>
        <v>0</v>
      </c>
      <c r="R51" s="163"/>
      <c r="S51" s="163"/>
      <c r="T51" s="164">
        <v>9.0999999999999998E-2</v>
      </c>
      <c r="U51" s="163">
        <f>ROUND(E51*T51,2)</f>
        <v>21.76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113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>
      <c r="A52" s="154"/>
      <c r="B52" s="160"/>
      <c r="C52" s="196" t="s">
        <v>177</v>
      </c>
      <c r="D52" s="165"/>
      <c r="E52" s="170">
        <v>231.1</v>
      </c>
      <c r="F52" s="173"/>
      <c r="G52" s="173"/>
      <c r="H52" s="173"/>
      <c r="I52" s="173"/>
      <c r="J52" s="173"/>
      <c r="K52" s="173"/>
      <c r="L52" s="173"/>
      <c r="M52" s="173"/>
      <c r="N52" s="163"/>
      <c r="O52" s="163"/>
      <c r="P52" s="163"/>
      <c r="Q52" s="163"/>
      <c r="R52" s="163"/>
      <c r="S52" s="163"/>
      <c r="T52" s="164"/>
      <c r="U52" s="163"/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115</v>
      </c>
      <c r="AF52" s="153">
        <v>0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>
      <c r="A53" s="154"/>
      <c r="B53" s="160"/>
      <c r="C53" s="196" t="s">
        <v>178</v>
      </c>
      <c r="D53" s="165"/>
      <c r="E53" s="170">
        <v>8</v>
      </c>
      <c r="F53" s="173"/>
      <c r="G53" s="173"/>
      <c r="H53" s="173"/>
      <c r="I53" s="173"/>
      <c r="J53" s="173"/>
      <c r="K53" s="173"/>
      <c r="L53" s="173"/>
      <c r="M53" s="173"/>
      <c r="N53" s="163"/>
      <c r="O53" s="163"/>
      <c r="P53" s="163"/>
      <c r="Q53" s="163"/>
      <c r="R53" s="163"/>
      <c r="S53" s="163"/>
      <c r="T53" s="164"/>
      <c r="U53" s="163"/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115</v>
      </c>
      <c r="AF53" s="153">
        <v>0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>
      <c r="A54" s="154">
        <v>20</v>
      </c>
      <c r="B54" s="160" t="s">
        <v>179</v>
      </c>
      <c r="C54" s="195" t="s">
        <v>180</v>
      </c>
      <c r="D54" s="162" t="s">
        <v>112</v>
      </c>
      <c r="E54" s="169">
        <v>274.96499999999997</v>
      </c>
      <c r="F54" s="172"/>
      <c r="G54" s="173">
        <f>ROUND(E54*F54,2)</f>
        <v>0</v>
      </c>
      <c r="H54" s="172"/>
      <c r="I54" s="173">
        <f>ROUND(E54*H54,2)</f>
        <v>0</v>
      </c>
      <c r="J54" s="172"/>
      <c r="K54" s="173">
        <f>ROUND(E54*J54,2)</f>
        <v>0</v>
      </c>
      <c r="L54" s="173">
        <v>21</v>
      </c>
      <c r="M54" s="173">
        <f>G54*(1+L54/100)</f>
        <v>0</v>
      </c>
      <c r="N54" s="163">
        <v>2.9999999999999997E-4</v>
      </c>
      <c r="O54" s="163">
        <f>ROUND(E54*N54,5)</f>
        <v>8.2489999999999994E-2</v>
      </c>
      <c r="P54" s="163">
        <v>0</v>
      </c>
      <c r="Q54" s="163">
        <f>ROUND(E54*P54,5)</f>
        <v>0</v>
      </c>
      <c r="R54" s="163"/>
      <c r="S54" s="163"/>
      <c r="T54" s="164">
        <v>0</v>
      </c>
      <c r="U54" s="163">
        <f>ROUND(E54*T54,2)</f>
        <v>0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159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>
      <c r="A55" s="154"/>
      <c r="B55" s="160"/>
      <c r="C55" s="196" t="s">
        <v>181</v>
      </c>
      <c r="D55" s="165"/>
      <c r="E55" s="170">
        <v>274.96499999999997</v>
      </c>
      <c r="F55" s="173"/>
      <c r="G55" s="173"/>
      <c r="H55" s="173"/>
      <c r="I55" s="173"/>
      <c r="J55" s="173"/>
      <c r="K55" s="173"/>
      <c r="L55" s="173"/>
      <c r="M55" s="173"/>
      <c r="N55" s="163"/>
      <c r="O55" s="163"/>
      <c r="P55" s="163"/>
      <c r="Q55" s="163"/>
      <c r="R55" s="163"/>
      <c r="S55" s="163"/>
      <c r="T55" s="164"/>
      <c r="U55" s="163"/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115</v>
      </c>
      <c r="AF55" s="153">
        <v>0</v>
      </c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>
      <c r="A56" s="155" t="s">
        <v>108</v>
      </c>
      <c r="B56" s="161" t="s">
        <v>67</v>
      </c>
      <c r="C56" s="197" t="s">
        <v>68</v>
      </c>
      <c r="D56" s="166"/>
      <c r="E56" s="171"/>
      <c r="F56" s="174"/>
      <c r="G56" s="174">
        <f>SUMIF(AE57:AE59,"&lt;&gt;NOR",G57:G59)</f>
        <v>0</v>
      </c>
      <c r="H56" s="174"/>
      <c r="I56" s="174">
        <f>SUM(I57:I59)</f>
        <v>0</v>
      </c>
      <c r="J56" s="174"/>
      <c r="K56" s="174">
        <f>SUM(K57:K59)</f>
        <v>0</v>
      </c>
      <c r="L56" s="174"/>
      <c r="M56" s="174">
        <f>SUM(M57:M59)</f>
        <v>0</v>
      </c>
      <c r="N56" s="167"/>
      <c r="O56" s="167">
        <f>SUM(O57:O59)</f>
        <v>2.31E-3</v>
      </c>
      <c r="P56" s="167"/>
      <c r="Q56" s="167">
        <f>SUM(Q57:Q59)</f>
        <v>0</v>
      </c>
      <c r="R56" s="167"/>
      <c r="S56" s="167"/>
      <c r="T56" s="168"/>
      <c r="U56" s="167">
        <f>SUM(U57:U59)</f>
        <v>0.6</v>
      </c>
      <c r="AE56" t="s">
        <v>109</v>
      </c>
    </row>
    <row r="57" spans="1:60" outlineLevel="1">
      <c r="A57" s="154">
        <v>21</v>
      </c>
      <c r="B57" s="160" t="s">
        <v>182</v>
      </c>
      <c r="C57" s="195" t="s">
        <v>183</v>
      </c>
      <c r="D57" s="162" t="s">
        <v>123</v>
      </c>
      <c r="E57" s="169">
        <v>10</v>
      </c>
      <c r="F57" s="172"/>
      <c r="G57" s="173">
        <f>ROUND(E57*F57,2)</f>
        <v>0</v>
      </c>
      <c r="H57" s="172"/>
      <c r="I57" s="173">
        <f>ROUND(E57*H57,2)</f>
        <v>0</v>
      </c>
      <c r="J57" s="172"/>
      <c r="K57" s="173">
        <f>ROUND(E57*J57,2)</f>
        <v>0</v>
      </c>
      <c r="L57" s="173">
        <v>21</v>
      </c>
      <c r="M57" s="173">
        <f>G57*(1+L57/100)</f>
        <v>0</v>
      </c>
      <c r="N57" s="163">
        <v>0</v>
      </c>
      <c r="O57" s="163">
        <f>ROUND(E57*N57,5)</f>
        <v>0</v>
      </c>
      <c r="P57" s="163">
        <v>0</v>
      </c>
      <c r="Q57" s="163">
        <f>ROUND(E57*P57,5)</f>
        <v>0</v>
      </c>
      <c r="R57" s="163"/>
      <c r="S57" s="163"/>
      <c r="T57" s="164">
        <v>0.06</v>
      </c>
      <c r="U57" s="163">
        <f>ROUND(E57*T57,2)</f>
        <v>0.6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113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>
      <c r="A58" s="154">
        <v>22</v>
      </c>
      <c r="B58" s="160" t="s">
        <v>184</v>
      </c>
      <c r="C58" s="195" t="s">
        <v>185</v>
      </c>
      <c r="D58" s="162" t="s">
        <v>123</v>
      </c>
      <c r="E58" s="169">
        <v>10.5</v>
      </c>
      <c r="F58" s="172"/>
      <c r="G58" s="173">
        <f>ROUND(E58*F58,2)</f>
        <v>0</v>
      </c>
      <c r="H58" s="172"/>
      <c r="I58" s="173">
        <f>ROUND(E58*H58,2)</f>
        <v>0</v>
      </c>
      <c r="J58" s="172"/>
      <c r="K58" s="173">
        <f>ROUND(E58*J58,2)</f>
        <v>0</v>
      </c>
      <c r="L58" s="173">
        <v>21</v>
      </c>
      <c r="M58" s="173">
        <f>G58*(1+L58/100)</f>
        <v>0</v>
      </c>
      <c r="N58" s="163">
        <v>2.2000000000000001E-4</v>
      </c>
      <c r="O58" s="163">
        <f>ROUND(E58*N58,5)</f>
        <v>2.31E-3</v>
      </c>
      <c r="P58" s="163">
        <v>0</v>
      </c>
      <c r="Q58" s="163">
        <f>ROUND(E58*P58,5)</f>
        <v>0</v>
      </c>
      <c r="R58" s="163"/>
      <c r="S58" s="163"/>
      <c r="T58" s="164">
        <v>0</v>
      </c>
      <c r="U58" s="163">
        <f>ROUND(E58*T58,2)</f>
        <v>0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159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>
      <c r="A59" s="154"/>
      <c r="B59" s="160"/>
      <c r="C59" s="196" t="s">
        <v>186</v>
      </c>
      <c r="D59" s="165"/>
      <c r="E59" s="170">
        <v>10.5</v>
      </c>
      <c r="F59" s="173"/>
      <c r="G59" s="173"/>
      <c r="H59" s="173"/>
      <c r="I59" s="173"/>
      <c r="J59" s="173"/>
      <c r="K59" s="173"/>
      <c r="L59" s="173"/>
      <c r="M59" s="173"/>
      <c r="N59" s="163"/>
      <c r="O59" s="163"/>
      <c r="P59" s="163"/>
      <c r="Q59" s="163"/>
      <c r="R59" s="163"/>
      <c r="S59" s="163"/>
      <c r="T59" s="164"/>
      <c r="U59" s="163"/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115</v>
      </c>
      <c r="AF59" s="153">
        <v>0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>
      <c r="A60" s="155" t="s">
        <v>108</v>
      </c>
      <c r="B60" s="161" t="s">
        <v>69</v>
      </c>
      <c r="C60" s="197" t="s">
        <v>70</v>
      </c>
      <c r="D60" s="166"/>
      <c r="E60" s="171"/>
      <c r="F60" s="174"/>
      <c r="G60" s="174">
        <f>SUMIF(AE61:AE64,"&lt;&gt;NOR",G61:G64)</f>
        <v>0</v>
      </c>
      <c r="H60" s="174"/>
      <c r="I60" s="174">
        <f>SUM(I61:I64)</f>
        <v>0</v>
      </c>
      <c r="J60" s="174"/>
      <c r="K60" s="174">
        <f>SUM(K61:K64)</f>
        <v>0</v>
      </c>
      <c r="L60" s="174"/>
      <c r="M60" s="174">
        <f>SUM(M61:M64)</f>
        <v>0</v>
      </c>
      <c r="N60" s="167"/>
      <c r="O60" s="167">
        <f>SUM(O61:O64)</f>
        <v>0</v>
      </c>
      <c r="P60" s="167"/>
      <c r="Q60" s="167">
        <f>SUM(Q61:Q64)</f>
        <v>0</v>
      </c>
      <c r="R60" s="167"/>
      <c r="S60" s="167"/>
      <c r="T60" s="168"/>
      <c r="U60" s="167">
        <f>SUM(U61:U64)</f>
        <v>3.04</v>
      </c>
      <c r="AE60" t="s">
        <v>109</v>
      </c>
    </row>
    <row r="61" spans="1:60" outlineLevel="1">
      <c r="A61" s="154">
        <v>23</v>
      </c>
      <c r="B61" s="160" t="s">
        <v>187</v>
      </c>
      <c r="C61" s="195" t="s">
        <v>188</v>
      </c>
      <c r="D61" s="162" t="s">
        <v>123</v>
      </c>
      <c r="E61" s="169">
        <v>27.4</v>
      </c>
      <c r="F61" s="172"/>
      <c r="G61" s="173">
        <f>ROUND(E61*F61,2)</f>
        <v>0</v>
      </c>
      <c r="H61" s="172"/>
      <c r="I61" s="173">
        <f>ROUND(E61*H61,2)</f>
        <v>0</v>
      </c>
      <c r="J61" s="172"/>
      <c r="K61" s="173">
        <f>ROUND(E61*J61,2)</f>
        <v>0</v>
      </c>
      <c r="L61" s="173">
        <v>21</v>
      </c>
      <c r="M61" s="173">
        <f>G61*(1+L61/100)</f>
        <v>0</v>
      </c>
      <c r="N61" s="163">
        <v>0</v>
      </c>
      <c r="O61" s="163">
        <f>ROUND(E61*N61,5)</f>
        <v>0</v>
      </c>
      <c r="P61" s="163">
        <v>0</v>
      </c>
      <c r="Q61" s="163">
        <f>ROUND(E61*P61,5)</f>
        <v>0</v>
      </c>
      <c r="R61" s="163"/>
      <c r="S61" s="163"/>
      <c r="T61" s="164">
        <v>0.111</v>
      </c>
      <c r="U61" s="163">
        <f>ROUND(E61*T61,2)</f>
        <v>3.04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113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>
      <c r="A62" s="154"/>
      <c r="B62" s="160"/>
      <c r="C62" s="196" t="s">
        <v>189</v>
      </c>
      <c r="D62" s="165"/>
      <c r="E62" s="170">
        <v>13</v>
      </c>
      <c r="F62" s="173"/>
      <c r="G62" s="173"/>
      <c r="H62" s="173"/>
      <c r="I62" s="173"/>
      <c r="J62" s="173"/>
      <c r="K62" s="173"/>
      <c r="L62" s="173"/>
      <c r="M62" s="173"/>
      <c r="N62" s="163"/>
      <c r="O62" s="163"/>
      <c r="P62" s="163"/>
      <c r="Q62" s="163"/>
      <c r="R62" s="163"/>
      <c r="S62" s="163"/>
      <c r="T62" s="164"/>
      <c r="U62" s="163"/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115</v>
      </c>
      <c r="AF62" s="153">
        <v>0</v>
      </c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>
      <c r="A63" s="154"/>
      <c r="B63" s="160"/>
      <c r="C63" s="196" t="s">
        <v>190</v>
      </c>
      <c r="D63" s="165"/>
      <c r="E63" s="170">
        <v>12</v>
      </c>
      <c r="F63" s="173"/>
      <c r="G63" s="173"/>
      <c r="H63" s="173"/>
      <c r="I63" s="173"/>
      <c r="J63" s="173"/>
      <c r="K63" s="173"/>
      <c r="L63" s="173"/>
      <c r="M63" s="173"/>
      <c r="N63" s="163"/>
      <c r="O63" s="163"/>
      <c r="P63" s="163"/>
      <c r="Q63" s="163"/>
      <c r="R63" s="163"/>
      <c r="S63" s="163"/>
      <c r="T63" s="164"/>
      <c r="U63" s="163"/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115</v>
      </c>
      <c r="AF63" s="153">
        <v>0</v>
      </c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>
      <c r="A64" s="154"/>
      <c r="B64" s="160"/>
      <c r="C64" s="196" t="s">
        <v>191</v>
      </c>
      <c r="D64" s="165"/>
      <c r="E64" s="170">
        <v>2.4</v>
      </c>
      <c r="F64" s="173"/>
      <c r="G64" s="173"/>
      <c r="H64" s="173"/>
      <c r="I64" s="173"/>
      <c r="J64" s="173"/>
      <c r="K64" s="173"/>
      <c r="L64" s="173"/>
      <c r="M64" s="173"/>
      <c r="N64" s="163"/>
      <c r="O64" s="163"/>
      <c r="P64" s="163"/>
      <c r="Q64" s="163"/>
      <c r="R64" s="163"/>
      <c r="S64" s="163"/>
      <c r="T64" s="164"/>
      <c r="U64" s="163"/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115</v>
      </c>
      <c r="AF64" s="153">
        <v>0</v>
      </c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>
      <c r="A65" s="155" t="s">
        <v>108</v>
      </c>
      <c r="B65" s="161" t="s">
        <v>71</v>
      </c>
      <c r="C65" s="197" t="s">
        <v>72</v>
      </c>
      <c r="D65" s="166"/>
      <c r="E65" s="171"/>
      <c r="F65" s="174"/>
      <c r="G65" s="174">
        <f>SUMIF(AE66:AE70,"&lt;&gt;NOR",G66:G70)</f>
        <v>0</v>
      </c>
      <c r="H65" s="174"/>
      <c r="I65" s="174">
        <f>SUM(I66:I70)</f>
        <v>0</v>
      </c>
      <c r="J65" s="174"/>
      <c r="K65" s="174">
        <f>SUM(K66:K70)</f>
        <v>0</v>
      </c>
      <c r="L65" s="174"/>
      <c r="M65" s="174">
        <f>SUM(M66:M70)</f>
        <v>0</v>
      </c>
      <c r="N65" s="167"/>
      <c r="O65" s="167">
        <f>SUM(O66:O70)</f>
        <v>0</v>
      </c>
      <c r="P65" s="167"/>
      <c r="Q65" s="167">
        <f>SUM(Q66:Q70)</f>
        <v>11.33933</v>
      </c>
      <c r="R65" s="167"/>
      <c r="S65" s="167"/>
      <c r="T65" s="168"/>
      <c r="U65" s="167">
        <f>SUM(U66:U70)</f>
        <v>41.95</v>
      </c>
      <c r="AE65" t="s">
        <v>109</v>
      </c>
    </row>
    <row r="66" spans="1:60" outlineLevel="1">
      <c r="A66" s="154">
        <v>24</v>
      </c>
      <c r="B66" s="160" t="s">
        <v>192</v>
      </c>
      <c r="C66" s="195" t="s">
        <v>193</v>
      </c>
      <c r="D66" s="162" t="s">
        <v>123</v>
      </c>
      <c r="E66" s="169">
        <v>780.6</v>
      </c>
      <c r="F66" s="172"/>
      <c r="G66" s="173">
        <f>ROUND(E66*F66,2)</f>
        <v>0</v>
      </c>
      <c r="H66" s="172"/>
      <c r="I66" s="173">
        <f>ROUND(E66*H66,2)</f>
        <v>0</v>
      </c>
      <c r="J66" s="172"/>
      <c r="K66" s="173">
        <f>ROUND(E66*J66,2)</f>
        <v>0</v>
      </c>
      <c r="L66" s="173">
        <v>21</v>
      </c>
      <c r="M66" s="173">
        <f>G66*(1+L66/100)</f>
        <v>0</v>
      </c>
      <c r="N66" s="163">
        <v>0</v>
      </c>
      <c r="O66" s="163">
        <f>ROUND(E66*N66,5)</f>
        <v>0</v>
      </c>
      <c r="P66" s="163">
        <v>0</v>
      </c>
      <c r="Q66" s="163">
        <f>ROUND(E66*P66,5)</f>
        <v>0</v>
      </c>
      <c r="R66" s="163"/>
      <c r="S66" s="163"/>
      <c r="T66" s="164">
        <v>7.0000000000000001E-3</v>
      </c>
      <c r="U66" s="163">
        <f>ROUND(E66*T66,2)</f>
        <v>5.46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113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>
      <c r="A67" s="154"/>
      <c r="B67" s="160"/>
      <c r="C67" s="196" t="s">
        <v>194</v>
      </c>
      <c r="D67" s="165"/>
      <c r="E67" s="170">
        <v>430.26</v>
      </c>
      <c r="F67" s="173"/>
      <c r="G67" s="173"/>
      <c r="H67" s="173"/>
      <c r="I67" s="173"/>
      <c r="J67" s="173"/>
      <c r="K67" s="173"/>
      <c r="L67" s="173"/>
      <c r="M67" s="173"/>
      <c r="N67" s="163"/>
      <c r="O67" s="163"/>
      <c r="P67" s="163"/>
      <c r="Q67" s="163"/>
      <c r="R67" s="163"/>
      <c r="S67" s="163"/>
      <c r="T67" s="164"/>
      <c r="U67" s="163"/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115</v>
      </c>
      <c r="AF67" s="153">
        <v>0</v>
      </c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>
      <c r="A68" s="154"/>
      <c r="B68" s="160"/>
      <c r="C68" s="196" t="s">
        <v>195</v>
      </c>
      <c r="D68" s="165"/>
      <c r="E68" s="170">
        <v>350.34</v>
      </c>
      <c r="F68" s="173"/>
      <c r="G68" s="173"/>
      <c r="H68" s="173"/>
      <c r="I68" s="173"/>
      <c r="J68" s="173"/>
      <c r="K68" s="173"/>
      <c r="L68" s="173"/>
      <c r="M68" s="173"/>
      <c r="N68" s="163"/>
      <c r="O68" s="163"/>
      <c r="P68" s="163"/>
      <c r="Q68" s="163"/>
      <c r="R68" s="163"/>
      <c r="S68" s="163"/>
      <c r="T68" s="164"/>
      <c r="U68" s="163"/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115</v>
      </c>
      <c r="AF68" s="153">
        <v>0</v>
      </c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>
      <c r="A69" s="154">
        <v>25</v>
      </c>
      <c r="B69" s="160" t="s">
        <v>196</v>
      </c>
      <c r="C69" s="195" t="s">
        <v>197</v>
      </c>
      <c r="D69" s="162" t="s">
        <v>126</v>
      </c>
      <c r="E69" s="169">
        <v>5.6696625000000003</v>
      </c>
      <c r="F69" s="172"/>
      <c r="G69" s="173">
        <f>ROUND(E69*F69,2)</f>
        <v>0</v>
      </c>
      <c r="H69" s="172"/>
      <c r="I69" s="173">
        <f>ROUND(E69*H69,2)</f>
        <v>0</v>
      </c>
      <c r="J69" s="172"/>
      <c r="K69" s="173">
        <f>ROUND(E69*J69,2)</f>
        <v>0</v>
      </c>
      <c r="L69" s="173">
        <v>21</v>
      </c>
      <c r="M69" s="173">
        <f>G69*(1+L69/100)</f>
        <v>0</v>
      </c>
      <c r="N69" s="163">
        <v>0</v>
      </c>
      <c r="O69" s="163">
        <f>ROUND(E69*N69,5)</f>
        <v>0</v>
      </c>
      <c r="P69" s="163">
        <v>2</v>
      </c>
      <c r="Q69" s="163">
        <f>ROUND(E69*P69,5)</f>
        <v>11.33933</v>
      </c>
      <c r="R69" s="163"/>
      <c r="S69" s="163"/>
      <c r="T69" s="164">
        <v>6.4359999999999999</v>
      </c>
      <c r="U69" s="163">
        <f>ROUND(E69*T69,2)</f>
        <v>36.49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113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>
      <c r="A70" s="154"/>
      <c r="B70" s="160"/>
      <c r="C70" s="196" t="s">
        <v>198</v>
      </c>
      <c r="D70" s="165"/>
      <c r="E70" s="170">
        <v>5.6696625000000003</v>
      </c>
      <c r="F70" s="173"/>
      <c r="G70" s="173"/>
      <c r="H70" s="173"/>
      <c r="I70" s="173"/>
      <c r="J70" s="173"/>
      <c r="K70" s="173"/>
      <c r="L70" s="173"/>
      <c r="M70" s="173"/>
      <c r="N70" s="163"/>
      <c r="O70" s="163"/>
      <c r="P70" s="163"/>
      <c r="Q70" s="163"/>
      <c r="R70" s="163"/>
      <c r="S70" s="163"/>
      <c r="T70" s="164"/>
      <c r="U70" s="163"/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115</v>
      </c>
      <c r="AF70" s="153">
        <v>0</v>
      </c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>
      <c r="A71" s="155" t="s">
        <v>108</v>
      </c>
      <c r="B71" s="161" t="s">
        <v>73</v>
      </c>
      <c r="C71" s="197" t="s">
        <v>74</v>
      </c>
      <c r="D71" s="166"/>
      <c r="E71" s="171"/>
      <c r="F71" s="174"/>
      <c r="G71" s="174">
        <f>SUMIF(AE72:AE83,"&lt;&gt;NOR",G72:G83)</f>
        <v>0</v>
      </c>
      <c r="H71" s="174"/>
      <c r="I71" s="174">
        <f>SUM(I72:I83)</f>
        <v>0</v>
      </c>
      <c r="J71" s="174"/>
      <c r="K71" s="174">
        <f>SUM(K72:K83)</f>
        <v>0</v>
      </c>
      <c r="L71" s="174"/>
      <c r="M71" s="174">
        <f>SUM(M72:M83)</f>
        <v>0</v>
      </c>
      <c r="N71" s="167"/>
      <c r="O71" s="167">
        <f>SUM(O72:O83)</f>
        <v>0</v>
      </c>
      <c r="P71" s="167"/>
      <c r="Q71" s="167">
        <f>SUM(Q72:Q83)</f>
        <v>0</v>
      </c>
      <c r="R71" s="167"/>
      <c r="S71" s="167"/>
      <c r="T71" s="168"/>
      <c r="U71" s="167">
        <f>SUM(U72:U83)</f>
        <v>137.55000000000001</v>
      </c>
      <c r="AE71" t="s">
        <v>109</v>
      </c>
    </row>
    <row r="72" spans="1:60" outlineLevel="1">
      <c r="A72" s="154">
        <v>26</v>
      </c>
      <c r="B72" s="160" t="s">
        <v>199</v>
      </c>
      <c r="C72" s="195" t="s">
        <v>200</v>
      </c>
      <c r="D72" s="162" t="s">
        <v>201</v>
      </c>
      <c r="E72" s="169">
        <v>50.3</v>
      </c>
      <c r="F72" s="172"/>
      <c r="G72" s="173">
        <f>ROUND(E72*F72,2)</f>
        <v>0</v>
      </c>
      <c r="H72" s="172"/>
      <c r="I72" s="173">
        <f>ROUND(E72*H72,2)</f>
        <v>0</v>
      </c>
      <c r="J72" s="172"/>
      <c r="K72" s="173">
        <f>ROUND(E72*J72,2)</f>
        <v>0</v>
      </c>
      <c r="L72" s="173">
        <v>21</v>
      </c>
      <c r="M72" s="173">
        <f>G72*(1+L72/100)</f>
        <v>0</v>
      </c>
      <c r="N72" s="163">
        <v>0</v>
      </c>
      <c r="O72" s="163">
        <f>ROUND(E72*N72,5)</f>
        <v>0</v>
      </c>
      <c r="P72" s="163">
        <v>0</v>
      </c>
      <c r="Q72" s="163">
        <f>ROUND(E72*P72,5)</f>
        <v>0</v>
      </c>
      <c r="R72" s="163"/>
      <c r="S72" s="163"/>
      <c r="T72" s="164">
        <v>0.94199999999999995</v>
      </c>
      <c r="U72" s="163">
        <f>ROUND(E72*T72,2)</f>
        <v>47.38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113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>
      <c r="A73" s="154"/>
      <c r="B73" s="160"/>
      <c r="C73" s="196" t="s">
        <v>202</v>
      </c>
      <c r="D73" s="165"/>
      <c r="E73" s="170">
        <v>50.3</v>
      </c>
      <c r="F73" s="173"/>
      <c r="G73" s="173"/>
      <c r="H73" s="173"/>
      <c r="I73" s="173"/>
      <c r="J73" s="173"/>
      <c r="K73" s="173"/>
      <c r="L73" s="173"/>
      <c r="M73" s="173"/>
      <c r="N73" s="163"/>
      <c r="O73" s="163"/>
      <c r="P73" s="163"/>
      <c r="Q73" s="163"/>
      <c r="R73" s="163"/>
      <c r="S73" s="163"/>
      <c r="T73" s="164"/>
      <c r="U73" s="163"/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115</v>
      </c>
      <c r="AF73" s="153">
        <v>0</v>
      </c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>
      <c r="A74" s="154">
        <v>27</v>
      </c>
      <c r="B74" s="160" t="s">
        <v>203</v>
      </c>
      <c r="C74" s="195" t="s">
        <v>204</v>
      </c>
      <c r="D74" s="162" t="s">
        <v>201</v>
      </c>
      <c r="E74" s="169">
        <v>646.9</v>
      </c>
      <c r="F74" s="172"/>
      <c r="G74" s="173">
        <f>ROUND(E74*F74,2)</f>
        <v>0</v>
      </c>
      <c r="H74" s="172"/>
      <c r="I74" s="173">
        <f>ROUND(E74*H74,2)</f>
        <v>0</v>
      </c>
      <c r="J74" s="172"/>
      <c r="K74" s="173">
        <f>ROUND(E74*J74,2)</f>
        <v>0</v>
      </c>
      <c r="L74" s="173">
        <v>21</v>
      </c>
      <c r="M74" s="173">
        <f>G74*(1+L74/100)</f>
        <v>0</v>
      </c>
      <c r="N74" s="163">
        <v>0</v>
      </c>
      <c r="O74" s="163">
        <f>ROUND(E74*N74,5)</f>
        <v>0</v>
      </c>
      <c r="P74" s="163">
        <v>0</v>
      </c>
      <c r="Q74" s="163">
        <f>ROUND(E74*P74,5)</f>
        <v>0</v>
      </c>
      <c r="R74" s="163"/>
      <c r="S74" s="163"/>
      <c r="T74" s="164">
        <v>0.105</v>
      </c>
      <c r="U74" s="163">
        <f>ROUND(E74*T74,2)</f>
        <v>67.92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113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>
      <c r="A75" s="154"/>
      <c r="B75" s="160"/>
      <c r="C75" s="196" t="s">
        <v>205</v>
      </c>
      <c r="D75" s="165"/>
      <c r="E75" s="170"/>
      <c r="F75" s="173"/>
      <c r="G75" s="173"/>
      <c r="H75" s="173"/>
      <c r="I75" s="173"/>
      <c r="J75" s="173"/>
      <c r="K75" s="173"/>
      <c r="L75" s="173"/>
      <c r="M75" s="173"/>
      <c r="N75" s="163"/>
      <c r="O75" s="163"/>
      <c r="P75" s="163"/>
      <c r="Q75" s="163"/>
      <c r="R75" s="163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115</v>
      </c>
      <c r="AF75" s="153">
        <v>0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>
      <c r="A76" s="154"/>
      <c r="B76" s="160"/>
      <c r="C76" s="196" t="s">
        <v>206</v>
      </c>
      <c r="D76" s="165"/>
      <c r="E76" s="170">
        <v>363.28</v>
      </c>
      <c r="F76" s="173"/>
      <c r="G76" s="173"/>
      <c r="H76" s="173"/>
      <c r="I76" s="173"/>
      <c r="J76" s="173"/>
      <c r="K76" s="173"/>
      <c r="L76" s="173"/>
      <c r="M76" s="173"/>
      <c r="N76" s="163"/>
      <c r="O76" s="163"/>
      <c r="P76" s="163"/>
      <c r="Q76" s="163"/>
      <c r="R76" s="163"/>
      <c r="S76" s="163"/>
      <c r="T76" s="164"/>
      <c r="U76" s="163"/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115</v>
      </c>
      <c r="AF76" s="153">
        <v>0</v>
      </c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ht="22.5" outlineLevel="1">
      <c r="A77" s="154"/>
      <c r="B77" s="160"/>
      <c r="C77" s="196" t="s">
        <v>207</v>
      </c>
      <c r="D77" s="165"/>
      <c r="E77" s="170"/>
      <c r="F77" s="173"/>
      <c r="G77" s="173"/>
      <c r="H77" s="173"/>
      <c r="I77" s="173"/>
      <c r="J77" s="173"/>
      <c r="K77" s="173"/>
      <c r="L77" s="173"/>
      <c r="M77" s="173"/>
      <c r="N77" s="163"/>
      <c r="O77" s="163"/>
      <c r="P77" s="163"/>
      <c r="Q77" s="163"/>
      <c r="R77" s="163"/>
      <c r="S77" s="163"/>
      <c r="T77" s="164"/>
      <c r="U77" s="163"/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115</v>
      </c>
      <c r="AF77" s="153">
        <v>0</v>
      </c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>
      <c r="A78" s="154"/>
      <c r="B78" s="160"/>
      <c r="C78" s="196" t="s">
        <v>208</v>
      </c>
      <c r="D78" s="165"/>
      <c r="E78" s="170">
        <v>283.62</v>
      </c>
      <c r="F78" s="173"/>
      <c r="G78" s="173"/>
      <c r="H78" s="173"/>
      <c r="I78" s="173"/>
      <c r="J78" s="173"/>
      <c r="K78" s="173"/>
      <c r="L78" s="173"/>
      <c r="M78" s="173"/>
      <c r="N78" s="163"/>
      <c r="O78" s="163"/>
      <c r="P78" s="163"/>
      <c r="Q78" s="163"/>
      <c r="R78" s="163"/>
      <c r="S78" s="163"/>
      <c r="T78" s="164"/>
      <c r="U78" s="163"/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115</v>
      </c>
      <c r="AF78" s="153">
        <v>0</v>
      </c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>
      <c r="A79" s="154">
        <v>28</v>
      </c>
      <c r="B79" s="160" t="s">
        <v>209</v>
      </c>
      <c r="C79" s="195" t="s">
        <v>210</v>
      </c>
      <c r="D79" s="162" t="s">
        <v>201</v>
      </c>
      <c r="E79" s="169">
        <v>45.41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21</v>
      </c>
      <c r="M79" s="173">
        <f>G79*(1+L79/100)</f>
        <v>0</v>
      </c>
      <c r="N79" s="163">
        <v>0</v>
      </c>
      <c r="O79" s="163">
        <f>ROUND(E79*N79,5)</f>
        <v>0</v>
      </c>
      <c r="P79" s="163">
        <v>0</v>
      </c>
      <c r="Q79" s="163">
        <f>ROUND(E79*P79,5)</f>
        <v>0</v>
      </c>
      <c r="R79" s="163"/>
      <c r="S79" s="163"/>
      <c r="T79" s="164">
        <v>0.49</v>
      </c>
      <c r="U79" s="163">
        <f>ROUND(E79*T79,2)</f>
        <v>22.25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113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>
      <c r="A80" s="154">
        <v>29</v>
      </c>
      <c r="B80" s="160" t="s">
        <v>211</v>
      </c>
      <c r="C80" s="195" t="s">
        <v>212</v>
      </c>
      <c r="D80" s="162" t="s">
        <v>201</v>
      </c>
      <c r="E80" s="169">
        <v>862.79</v>
      </c>
      <c r="F80" s="172"/>
      <c r="G80" s="173">
        <f>ROUND(E80*F80,2)</f>
        <v>0</v>
      </c>
      <c r="H80" s="172"/>
      <c r="I80" s="173">
        <f>ROUND(E80*H80,2)</f>
        <v>0</v>
      </c>
      <c r="J80" s="172"/>
      <c r="K80" s="173">
        <f>ROUND(E80*J80,2)</f>
        <v>0</v>
      </c>
      <c r="L80" s="173">
        <v>21</v>
      </c>
      <c r="M80" s="173">
        <f>G80*(1+L80/100)</f>
        <v>0</v>
      </c>
      <c r="N80" s="163">
        <v>0</v>
      </c>
      <c r="O80" s="163">
        <f>ROUND(E80*N80,5)</f>
        <v>0</v>
      </c>
      <c r="P80" s="163">
        <v>0</v>
      </c>
      <c r="Q80" s="163">
        <f>ROUND(E80*P80,5)</f>
        <v>0</v>
      </c>
      <c r="R80" s="163"/>
      <c r="S80" s="163"/>
      <c r="T80" s="164">
        <v>0</v>
      </c>
      <c r="U80" s="163">
        <f>ROUND(E80*T80,2)</f>
        <v>0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113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>
      <c r="A81" s="154"/>
      <c r="B81" s="160"/>
      <c r="C81" s="196" t="s">
        <v>213</v>
      </c>
      <c r="D81" s="165"/>
      <c r="E81" s="170"/>
      <c r="F81" s="173"/>
      <c r="G81" s="173"/>
      <c r="H81" s="173"/>
      <c r="I81" s="173"/>
      <c r="J81" s="173"/>
      <c r="K81" s="173"/>
      <c r="L81" s="173"/>
      <c r="M81" s="173"/>
      <c r="N81" s="163"/>
      <c r="O81" s="163"/>
      <c r="P81" s="163"/>
      <c r="Q81" s="163"/>
      <c r="R81" s="163"/>
      <c r="S81" s="163"/>
      <c r="T81" s="164"/>
      <c r="U81" s="163"/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115</v>
      </c>
      <c r="AF81" s="153">
        <v>0</v>
      </c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>
      <c r="A82" s="154"/>
      <c r="B82" s="160"/>
      <c r="C82" s="196" t="s">
        <v>214</v>
      </c>
      <c r="D82" s="165"/>
      <c r="E82" s="170">
        <v>862.79</v>
      </c>
      <c r="F82" s="173"/>
      <c r="G82" s="173"/>
      <c r="H82" s="173"/>
      <c r="I82" s="173"/>
      <c r="J82" s="173"/>
      <c r="K82" s="173"/>
      <c r="L82" s="173"/>
      <c r="M82" s="173"/>
      <c r="N82" s="163"/>
      <c r="O82" s="163"/>
      <c r="P82" s="163"/>
      <c r="Q82" s="163"/>
      <c r="R82" s="163"/>
      <c r="S82" s="163"/>
      <c r="T82" s="164"/>
      <c r="U82" s="163"/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115</v>
      </c>
      <c r="AF82" s="153">
        <v>0</v>
      </c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>
      <c r="A83" s="154">
        <v>30</v>
      </c>
      <c r="B83" s="160" t="s">
        <v>215</v>
      </c>
      <c r="C83" s="195" t="s">
        <v>216</v>
      </c>
      <c r="D83" s="162" t="s">
        <v>201</v>
      </c>
      <c r="E83" s="169">
        <v>45.41</v>
      </c>
      <c r="F83" s="172"/>
      <c r="G83" s="173">
        <f>ROUND(E83*F83,2)</f>
        <v>0</v>
      </c>
      <c r="H83" s="172"/>
      <c r="I83" s="173">
        <f>ROUND(E83*H83,2)</f>
        <v>0</v>
      </c>
      <c r="J83" s="172"/>
      <c r="K83" s="173">
        <f>ROUND(E83*J83,2)</f>
        <v>0</v>
      </c>
      <c r="L83" s="173">
        <v>21</v>
      </c>
      <c r="M83" s="173">
        <f>G83*(1+L83/100)</f>
        <v>0</v>
      </c>
      <c r="N83" s="163">
        <v>0</v>
      </c>
      <c r="O83" s="163">
        <f>ROUND(E83*N83,5)</f>
        <v>0</v>
      </c>
      <c r="P83" s="163">
        <v>0</v>
      </c>
      <c r="Q83" s="163">
        <f>ROUND(E83*P83,5)</f>
        <v>0</v>
      </c>
      <c r="R83" s="163"/>
      <c r="S83" s="163"/>
      <c r="T83" s="164">
        <v>0</v>
      </c>
      <c r="U83" s="163">
        <f>ROUND(E83*T83,2)</f>
        <v>0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113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>
      <c r="A84" s="155" t="s">
        <v>108</v>
      </c>
      <c r="B84" s="161" t="s">
        <v>75</v>
      </c>
      <c r="C84" s="197" t="s">
        <v>76</v>
      </c>
      <c r="D84" s="166"/>
      <c r="E84" s="171"/>
      <c r="F84" s="174"/>
      <c r="G84" s="174">
        <f>SUMIF(AE85:AE85,"&lt;&gt;NOR",G85:G85)</f>
        <v>0</v>
      </c>
      <c r="H84" s="174"/>
      <c r="I84" s="174">
        <f>SUM(I85:I85)</f>
        <v>0</v>
      </c>
      <c r="J84" s="174"/>
      <c r="K84" s="174">
        <f>SUM(K85:K85)</f>
        <v>0</v>
      </c>
      <c r="L84" s="174"/>
      <c r="M84" s="174">
        <f>SUM(M85:M85)</f>
        <v>0</v>
      </c>
      <c r="N84" s="167"/>
      <c r="O84" s="167">
        <f>SUM(O85:O85)</f>
        <v>0</v>
      </c>
      <c r="P84" s="167"/>
      <c r="Q84" s="167">
        <f>SUM(Q85:Q85)</f>
        <v>0</v>
      </c>
      <c r="R84" s="167"/>
      <c r="S84" s="167"/>
      <c r="T84" s="168"/>
      <c r="U84" s="167">
        <f>SUM(U85:U85)</f>
        <v>70.040000000000006</v>
      </c>
      <c r="AE84" t="s">
        <v>109</v>
      </c>
    </row>
    <row r="85" spans="1:60" outlineLevel="1">
      <c r="A85" s="154">
        <v>31</v>
      </c>
      <c r="B85" s="160" t="s">
        <v>217</v>
      </c>
      <c r="C85" s="195" t="s">
        <v>218</v>
      </c>
      <c r="D85" s="162" t="s">
        <v>201</v>
      </c>
      <c r="E85" s="169">
        <v>115.01</v>
      </c>
      <c r="F85" s="172"/>
      <c r="G85" s="173">
        <f>ROUND(E85*F85,2)</f>
        <v>0</v>
      </c>
      <c r="H85" s="172"/>
      <c r="I85" s="173">
        <f>ROUND(E85*H85,2)</f>
        <v>0</v>
      </c>
      <c r="J85" s="172"/>
      <c r="K85" s="173">
        <f>ROUND(E85*J85,2)</f>
        <v>0</v>
      </c>
      <c r="L85" s="173">
        <v>21</v>
      </c>
      <c r="M85" s="173">
        <f>G85*(1+L85/100)</f>
        <v>0</v>
      </c>
      <c r="N85" s="163">
        <v>0</v>
      </c>
      <c r="O85" s="163">
        <f>ROUND(E85*N85,5)</f>
        <v>0</v>
      </c>
      <c r="P85" s="163">
        <v>0</v>
      </c>
      <c r="Q85" s="163">
        <f>ROUND(E85*P85,5)</f>
        <v>0</v>
      </c>
      <c r="R85" s="163"/>
      <c r="S85" s="163"/>
      <c r="T85" s="164">
        <v>0.60899999999999999</v>
      </c>
      <c r="U85" s="163">
        <f>ROUND(E85*T85,2)</f>
        <v>70.040000000000006</v>
      </c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113</v>
      </c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>
      <c r="A86" s="155" t="s">
        <v>108</v>
      </c>
      <c r="B86" s="161" t="s">
        <v>77</v>
      </c>
      <c r="C86" s="197" t="s">
        <v>78</v>
      </c>
      <c r="D86" s="166"/>
      <c r="E86" s="171"/>
      <c r="F86" s="174"/>
      <c r="G86" s="174">
        <f>SUMIF(AE87:AE115,"&lt;&gt;NOR",G87:G115)</f>
        <v>0</v>
      </c>
      <c r="H86" s="174"/>
      <c r="I86" s="174">
        <f>SUM(I87:I115)</f>
        <v>0</v>
      </c>
      <c r="J86" s="174"/>
      <c r="K86" s="174">
        <f>SUM(K87:K115)</f>
        <v>0</v>
      </c>
      <c r="L86" s="174"/>
      <c r="M86" s="174">
        <f>SUM(M87:M115)</f>
        <v>0</v>
      </c>
      <c r="N86" s="167"/>
      <c r="O86" s="167">
        <f>SUM(O87:O115)</f>
        <v>13.150970000000001</v>
      </c>
      <c r="P86" s="167"/>
      <c r="Q86" s="167">
        <f>SUM(Q87:Q115)</f>
        <v>4.8910999999999998</v>
      </c>
      <c r="R86" s="167"/>
      <c r="S86" s="167"/>
      <c r="T86" s="168"/>
      <c r="U86" s="167">
        <f>SUM(U87:U115)</f>
        <v>18180.96</v>
      </c>
      <c r="AE86" t="s">
        <v>109</v>
      </c>
    </row>
    <row r="87" spans="1:60" outlineLevel="1">
      <c r="A87" s="154">
        <v>32</v>
      </c>
      <c r="B87" s="160" t="s">
        <v>219</v>
      </c>
      <c r="C87" s="195" t="s">
        <v>220</v>
      </c>
      <c r="D87" s="162" t="s">
        <v>123</v>
      </c>
      <c r="E87" s="169">
        <v>127.47</v>
      </c>
      <c r="F87" s="172"/>
      <c r="G87" s="173">
        <f>ROUND(E87*F87,2)</f>
        <v>0</v>
      </c>
      <c r="H87" s="172"/>
      <c r="I87" s="173">
        <f>ROUND(E87*H87,2)</f>
        <v>0</v>
      </c>
      <c r="J87" s="172"/>
      <c r="K87" s="173">
        <f>ROUND(E87*J87,2)</f>
        <v>0</v>
      </c>
      <c r="L87" s="173">
        <v>21</v>
      </c>
      <c r="M87" s="173">
        <f>G87*(1+L87/100)</f>
        <v>0</v>
      </c>
      <c r="N87" s="163">
        <v>9.0000000000000006E-5</v>
      </c>
      <c r="O87" s="163">
        <f>ROUND(E87*N87,5)</f>
        <v>1.1469999999999999E-2</v>
      </c>
      <c r="P87" s="163">
        <v>1.184E-2</v>
      </c>
      <c r="Q87" s="163">
        <f>ROUND(E87*P87,5)</f>
        <v>1.5092399999999999</v>
      </c>
      <c r="R87" s="163"/>
      <c r="S87" s="163"/>
      <c r="T87" s="164">
        <v>0.45784000000000002</v>
      </c>
      <c r="U87" s="163">
        <f>ROUND(E87*T87,2)</f>
        <v>58.36</v>
      </c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163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ht="22.5" outlineLevel="1">
      <c r="A88" s="154">
        <v>33</v>
      </c>
      <c r="B88" s="160" t="s">
        <v>221</v>
      </c>
      <c r="C88" s="195" t="s">
        <v>222</v>
      </c>
      <c r="D88" s="162" t="s">
        <v>123</v>
      </c>
      <c r="E88" s="169">
        <v>102.76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63">
        <v>9.0000000000000006E-5</v>
      </c>
      <c r="O88" s="163">
        <f>ROUND(E88*N88,5)</f>
        <v>9.2499999999999995E-3</v>
      </c>
      <c r="P88" s="163">
        <v>1.7340000000000001E-2</v>
      </c>
      <c r="Q88" s="163">
        <f>ROUND(E88*P88,5)</f>
        <v>1.78186</v>
      </c>
      <c r="R88" s="163"/>
      <c r="S88" s="163"/>
      <c r="T88" s="164">
        <v>0.45784000000000002</v>
      </c>
      <c r="U88" s="163">
        <f>ROUND(E88*T88,2)</f>
        <v>47.05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163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>
      <c r="A89" s="154">
        <v>34</v>
      </c>
      <c r="B89" s="160" t="s">
        <v>223</v>
      </c>
      <c r="C89" s="195" t="s">
        <v>224</v>
      </c>
      <c r="D89" s="162" t="s">
        <v>139</v>
      </c>
      <c r="E89" s="169">
        <v>4</v>
      </c>
      <c r="F89" s="172"/>
      <c r="G89" s="173">
        <f>ROUND(E89*F89,2)</f>
        <v>0</v>
      </c>
      <c r="H89" s="172"/>
      <c r="I89" s="173">
        <f>ROUND(E89*H89,2)</f>
        <v>0</v>
      </c>
      <c r="J89" s="172"/>
      <c r="K89" s="173">
        <f>ROUND(E89*J89,2)</f>
        <v>0</v>
      </c>
      <c r="L89" s="173">
        <v>21</v>
      </c>
      <c r="M89" s="173">
        <f>G89*(1+L89/100)</f>
        <v>0</v>
      </c>
      <c r="N89" s="163">
        <v>0</v>
      </c>
      <c r="O89" s="163">
        <f>ROUND(E89*N89,5)</f>
        <v>0</v>
      </c>
      <c r="P89" s="163">
        <v>0.4</v>
      </c>
      <c r="Q89" s="163">
        <f>ROUND(E89*P89,5)</f>
        <v>1.6</v>
      </c>
      <c r="R89" s="163"/>
      <c r="S89" s="163"/>
      <c r="T89" s="164">
        <v>3.6120000000000001</v>
      </c>
      <c r="U89" s="163">
        <f>ROUND(E89*T89,2)</f>
        <v>14.45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113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>
      <c r="A90" s="154">
        <v>35</v>
      </c>
      <c r="B90" s="160" t="s">
        <v>225</v>
      </c>
      <c r="C90" s="195" t="s">
        <v>226</v>
      </c>
      <c r="D90" s="162" t="s">
        <v>123</v>
      </c>
      <c r="E90" s="169">
        <v>6.9</v>
      </c>
      <c r="F90" s="172"/>
      <c r="G90" s="173">
        <f>ROUND(E90*F90,2)</f>
        <v>0</v>
      </c>
      <c r="H90" s="172"/>
      <c r="I90" s="173">
        <f>ROUND(E90*H90,2)</f>
        <v>0</v>
      </c>
      <c r="J90" s="172"/>
      <c r="K90" s="173">
        <f>ROUND(E90*J90,2)</f>
        <v>0</v>
      </c>
      <c r="L90" s="173">
        <v>21</v>
      </c>
      <c r="M90" s="173">
        <f>G90*(1+L90/100)</f>
        <v>0</v>
      </c>
      <c r="N90" s="163">
        <v>0</v>
      </c>
      <c r="O90" s="163">
        <f>ROUND(E90*N90,5)</f>
        <v>0</v>
      </c>
      <c r="P90" s="163">
        <v>0</v>
      </c>
      <c r="Q90" s="163">
        <f>ROUND(E90*P90,5)</f>
        <v>0</v>
      </c>
      <c r="R90" s="163"/>
      <c r="S90" s="163"/>
      <c r="T90" s="164">
        <v>0.04</v>
      </c>
      <c r="U90" s="163">
        <f>ROUND(E90*T90,2)</f>
        <v>0.28000000000000003</v>
      </c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113</v>
      </c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>
      <c r="A91" s="154"/>
      <c r="B91" s="160"/>
      <c r="C91" s="196" t="s">
        <v>227</v>
      </c>
      <c r="D91" s="165"/>
      <c r="E91" s="170">
        <v>6.9</v>
      </c>
      <c r="F91" s="173"/>
      <c r="G91" s="173"/>
      <c r="H91" s="173"/>
      <c r="I91" s="173"/>
      <c r="J91" s="173"/>
      <c r="K91" s="173"/>
      <c r="L91" s="173"/>
      <c r="M91" s="173"/>
      <c r="N91" s="163"/>
      <c r="O91" s="163"/>
      <c r="P91" s="163"/>
      <c r="Q91" s="163"/>
      <c r="R91" s="163"/>
      <c r="S91" s="163"/>
      <c r="T91" s="164"/>
      <c r="U91" s="163"/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115</v>
      </c>
      <c r="AF91" s="153">
        <v>0</v>
      </c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>
      <c r="A92" s="154">
        <v>36</v>
      </c>
      <c r="B92" s="160" t="s">
        <v>228</v>
      </c>
      <c r="C92" s="195" t="s">
        <v>229</v>
      </c>
      <c r="D92" s="162" t="s">
        <v>123</v>
      </c>
      <c r="E92" s="169">
        <v>7.59</v>
      </c>
      <c r="F92" s="172"/>
      <c r="G92" s="173">
        <f>ROUND(E92*F92,2)</f>
        <v>0</v>
      </c>
      <c r="H92" s="172"/>
      <c r="I92" s="173">
        <f>ROUND(E92*H92,2)</f>
        <v>0</v>
      </c>
      <c r="J92" s="172"/>
      <c r="K92" s="173">
        <f>ROUND(E92*J92,2)</f>
        <v>0</v>
      </c>
      <c r="L92" s="173">
        <v>21</v>
      </c>
      <c r="M92" s="173">
        <f>G92*(1+L92/100)</f>
        <v>0</v>
      </c>
      <c r="N92" s="163">
        <v>0</v>
      </c>
      <c r="O92" s="163">
        <f>ROUND(E92*N92,5)</f>
        <v>0</v>
      </c>
      <c r="P92" s="163">
        <v>0</v>
      </c>
      <c r="Q92" s="163">
        <f>ROUND(E92*P92,5)</f>
        <v>0</v>
      </c>
      <c r="R92" s="163"/>
      <c r="S92" s="163"/>
      <c r="T92" s="164">
        <v>0</v>
      </c>
      <c r="U92" s="163">
        <f>ROUND(E92*T92,2)</f>
        <v>0</v>
      </c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113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>
      <c r="A93" s="154"/>
      <c r="B93" s="160"/>
      <c r="C93" s="196" t="s">
        <v>230</v>
      </c>
      <c r="D93" s="165"/>
      <c r="E93" s="170">
        <v>7.59</v>
      </c>
      <c r="F93" s="173"/>
      <c r="G93" s="173"/>
      <c r="H93" s="173"/>
      <c r="I93" s="173"/>
      <c r="J93" s="173"/>
      <c r="K93" s="173"/>
      <c r="L93" s="173"/>
      <c r="M93" s="173"/>
      <c r="N93" s="163"/>
      <c r="O93" s="163"/>
      <c r="P93" s="163"/>
      <c r="Q93" s="163"/>
      <c r="R93" s="163"/>
      <c r="S93" s="163"/>
      <c r="T93" s="164"/>
      <c r="U93" s="163"/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115</v>
      </c>
      <c r="AF93" s="153">
        <v>0</v>
      </c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ht="22.5" outlineLevel="1">
      <c r="A94" s="154">
        <v>37</v>
      </c>
      <c r="B94" s="160" t="s">
        <v>231</v>
      </c>
      <c r="C94" s="195" t="s">
        <v>232</v>
      </c>
      <c r="D94" s="162" t="s">
        <v>123</v>
      </c>
      <c r="E94" s="169">
        <v>231.1</v>
      </c>
      <c r="F94" s="172"/>
      <c r="G94" s="173">
        <f>ROUND(E94*F94,2)</f>
        <v>0</v>
      </c>
      <c r="H94" s="172"/>
      <c r="I94" s="173">
        <f>ROUND(E94*H94,2)</f>
        <v>0</v>
      </c>
      <c r="J94" s="172"/>
      <c r="K94" s="173">
        <f>ROUND(E94*J94,2)</f>
        <v>0</v>
      </c>
      <c r="L94" s="173">
        <v>21</v>
      </c>
      <c r="M94" s="173">
        <f>G94*(1+L94/100)</f>
        <v>0</v>
      </c>
      <c r="N94" s="163">
        <v>5.2499999999999998E-2</v>
      </c>
      <c r="O94" s="163">
        <f>ROUND(E94*N94,5)</f>
        <v>12.13275</v>
      </c>
      <c r="P94" s="163">
        <v>0</v>
      </c>
      <c r="Q94" s="163">
        <f>ROUND(E94*P94,5)</f>
        <v>0</v>
      </c>
      <c r="R94" s="163"/>
      <c r="S94" s="163"/>
      <c r="T94" s="164">
        <v>77.962239999999994</v>
      </c>
      <c r="U94" s="163">
        <f>ROUND(E94*T94,2)</f>
        <v>18017.07</v>
      </c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113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>
      <c r="A95" s="154"/>
      <c r="B95" s="160"/>
      <c r="C95" s="196" t="s">
        <v>233</v>
      </c>
      <c r="D95" s="165"/>
      <c r="E95" s="170"/>
      <c r="F95" s="173"/>
      <c r="G95" s="173"/>
      <c r="H95" s="173"/>
      <c r="I95" s="173"/>
      <c r="J95" s="173"/>
      <c r="K95" s="173"/>
      <c r="L95" s="173"/>
      <c r="M95" s="173"/>
      <c r="N95" s="163"/>
      <c r="O95" s="163"/>
      <c r="P95" s="163"/>
      <c r="Q95" s="163"/>
      <c r="R95" s="163"/>
      <c r="S95" s="163"/>
      <c r="T95" s="164"/>
      <c r="U95" s="163"/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115</v>
      </c>
      <c r="AF95" s="153">
        <v>0</v>
      </c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>
      <c r="A96" s="154"/>
      <c r="B96" s="160"/>
      <c r="C96" s="196" t="s">
        <v>234</v>
      </c>
      <c r="D96" s="165"/>
      <c r="E96" s="170"/>
      <c r="F96" s="173"/>
      <c r="G96" s="173"/>
      <c r="H96" s="173"/>
      <c r="I96" s="173"/>
      <c r="J96" s="173"/>
      <c r="K96" s="173"/>
      <c r="L96" s="173"/>
      <c r="M96" s="173"/>
      <c r="N96" s="163"/>
      <c r="O96" s="163"/>
      <c r="P96" s="163"/>
      <c r="Q96" s="163"/>
      <c r="R96" s="163"/>
      <c r="S96" s="163"/>
      <c r="T96" s="164"/>
      <c r="U96" s="163"/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115</v>
      </c>
      <c r="AF96" s="153">
        <v>0</v>
      </c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>
      <c r="A97" s="154"/>
      <c r="B97" s="160"/>
      <c r="C97" s="196" t="s">
        <v>235</v>
      </c>
      <c r="D97" s="165"/>
      <c r="E97" s="170">
        <v>231.1</v>
      </c>
      <c r="F97" s="173"/>
      <c r="G97" s="173"/>
      <c r="H97" s="173"/>
      <c r="I97" s="173"/>
      <c r="J97" s="173"/>
      <c r="K97" s="173"/>
      <c r="L97" s="173"/>
      <c r="M97" s="173"/>
      <c r="N97" s="163"/>
      <c r="O97" s="163"/>
      <c r="P97" s="163"/>
      <c r="Q97" s="163"/>
      <c r="R97" s="163"/>
      <c r="S97" s="163"/>
      <c r="T97" s="164"/>
      <c r="U97" s="163"/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115</v>
      </c>
      <c r="AF97" s="153">
        <v>0</v>
      </c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ht="22.5" outlineLevel="1">
      <c r="A98" s="154">
        <v>38</v>
      </c>
      <c r="B98" s="160" t="s">
        <v>236</v>
      </c>
      <c r="C98" s="195" t="s">
        <v>237</v>
      </c>
      <c r="D98" s="162" t="s">
        <v>139</v>
      </c>
      <c r="E98" s="169">
        <v>1</v>
      </c>
      <c r="F98" s="172"/>
      <c r="G98" s="173">
        <f>ROUND(E98*F98,2)</f>
        <v>0</v>
      </c>
      <c r="H98" s="172"/>
      <c r="I98" s="173">
        <f>ROUND(E98*H98,2)</f>
        <v>0</v>
      </c>
      <c r="J98" s="172"/>
      <c r="K98" s="173">
        <f>ROUND(E98*J98,2)</f>
        <v>0</v>
      </c>
      <c r="L98" s="173">
        <v>21</v>
      </c>
      <c r="M98" s="173">
        <f>G98*(1+L98/100)</f>
        <v>0</v>
      </c>
      <c r="N98" s="163">
        <v>0.315</v>
      </c>
      <c r="O98" s="163">
        <f>ROUND(E98*N98,5)</f>
        <v>0.315</v>
      </c>
      <c r="P98" s="163">
        <v>0</v>
      </c>
      <c r="Q98" s="163">
        <f>ROUND(E98*P98,5)</f>
        <v>0</v>
      </c>
      <c r="R98" s="163"/>
      <c r="S98" s="163"/>
      <c r="T98" s="164">
        <v>0</v>
      </c>
      <c r="U98" s="163">
        <f>ROUND(E98*T98,2)</f>
        <v>0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113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>
      <c r="A99" s="154"/>
      <c r="B99" s="160"/>
      <c r="C99" s="196" t="s">
        <v>238</v>
      </c>
      <c r="D99" s="165"/>
      <c r="E99" s="170"/>
      <c r="F99" s="173"/>
      <c r="G99" s="173"/>
      <c r="H99" s="173"/>
      <c r="I99" s="173"/>
      <c r="J99" s="173"/>
      <c r="K99" s="173"/>
      <c r="L99" s="173"/>
      <c r="M99" s="173"/>
      <c r="N99" s="163"/>
      <c r="O99" s="163"/>
      <c r="P99" s="163"/>
      <c r="Q99" s="163"/>
      <c r="R99" s="163"/>
      <c r="S99" s="163"/>
      <c r="T99" s="164"/>
      <c r="U99" s="163"/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115</v>
      </c>
      <c r="AF99" s="153">
        <v>0</v>
      </c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22.5" outlineLevel="1">
      <c r="A100" s="154"/>
      <c r="B100" s="160"/>
      <c r="C100" s="196" t="s">
        <v>239</v>
      </c>
      <c r="D100" s="165"/>
      <c r="E100" s="170"/>
      <c r="F100" s="173"/>
      <c r="G100" s="173"/>
      <c r="H100" s="173"/>
      <c r="I100" s="173"/>
      <c r="J100" s="173"/>
      <c r="K100" s="173"/>
      <c r="L100" s="173"/>
      <c r="M100" s="173"/>
      <c r="N100" s="163"/>
      <c r="O100" s="163"/>
      <c r="P100" s="163"/>
      <c r="Q100" s="163"/>
      <c r="R100" s="163"/>
      <c r="S100" s="163"/>
      <c r="T100" s="164"/>
      <c r="U100" s="16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115</v>
      </c>
      <c r="AF100" s="153">
        <v>0</v>
      </c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ht="22.5" outlineLevel="1">
      <c r="A101" s="154"/>
      <c r="B101" s="160"/>
      <c r="C101" s="196" t="s">
        <v>240</v>
      </c>
      <c r="D101" s="165"/>
      <c r="E101" s="170"/>
      <c r="F101" s="173"/>
      <c r="G101" s="173"/>
      <c r="H101" s="173"/>
      <c r="I101" s="173"/>
      <c r="J101" s="173"/>
      <c r="K101" s="173"/>
      <c r="L101" s="173"/>
      <c r="M101" s="173"/>
      <c r="N101" s="163"/>
      <c r="O101" s="163"/>
      <c r="P101" s="163"/>
      <c r="Q101" s="163"/>
      <c r="R101" s="163"/>
      <c r="S101" s="163"/>
      <c r="T101" s="164"/>
      <c r="U101" s="16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115</v>
      </c>
      <c r="AF101" s="153">
        <v>0</v>
      </c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ht="22.5" outlineLevel="1">
      <c r="A102" s="154"/>
      <c r="B102" s="160"/>
      <c r="C102" s="196" t="s">
        <v>241</v>
      </c>
      <c r="D102" s="165"/>
      <c r="E102" s="170"/>
      <c r="F102" s="173"/>
      <c r="G102" s="173"/>
      <c r="H102" s="173"/>
      <c r="I102" s="173"/>
      <c r="J102" s="173"/>
      <c r="K102" s="173"/>
      <c r="L102" s="173"/>
      <c r="M102" s="173"/>
      <c r="N102" s="163"/>
      <c r="O102" s="163"/>
      <c r="P102" s="163"/>
      <c r="Q102" s="163"/>
      <c r="R102" s="163"/>
      <c r="S102" s="163"/>
      <c r="T102" s="164"/>
      <c r="U102" s="16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115</v>
      </c>
      <c r="AF102" s="153">
        <v>0</v>
      </c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>
      <c r="A103" s="154"/>
      <c r="B103" s="160"/>
      <c r="C103" s="196" t="s">
        <v>59</v>
      </c>
      <c r="D103" s="165"/>
      <c r="E103" s="170">
        <v>1</v>
      </c>
      <c r="F103" s="173"/>
      <c r="G103" s="173"/>
      <c r="H103" s="173"/>
      <c r="I103" s="173"/>
      <c r="J103" s="173"/>
      <c r="K103" s="173"/>
      <c r="L103" s="173"/>
      <c r="M103" s="173"/>
      <c r="N103" s="163"/>
      <c r="O103" s="163"/>
      <c r="P103" s="163"/>
      <c r="Q103" s="163"/>
      <c r="R103" s="163"/>
      <c r="S103" s="163"/>
      <c r="T103" s="164"/>
      <c r="U103" s="16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115</v>
      </c>
      <c r="AF103" s="153">
        <v>0</v>
      </c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ht="22.5" outlineLevel="1">
      <c r="A104" s="154">
        <v>39</v>
      </c>
      <c r="B104" s="160" t="s">
        <v>242</v>
      </c>
      <c r="C104" s="195" t="s">
        <v>243</v>
      </c>
      <c r="D104" s="162" t="s">
        <v>139</v>
      </c>
      <c r="E104" s="169">
        <v>1</v>
      </c>
      <c r="F104" s="172"/>
      <c r="G104" s="173">
        <f>ROUND(E104*F104,2)</f>
        <v>0</v>
      </c>
      <c r="H104" s="172"/>
      <c r="I104" s="173">
        <f>ROUND(E104*H104,2)</f>
        <v>0</v>
      </c>
      <c r="J104" s="172"/>
      <c r="K104" s="173">
        <f>ROUND(E104*J104,2)</f>
        <v>0</v>
      </c>
      <c r="L104" s="173">
        <v>21</v>
      </c>
      <c r="M104" s="173">
        <f>G104*(1+L104/100)</f>
        <v>0</v>
      </c>
      <c r="N104" s="163">
        <v>5.2499999999999998E-2</v>
      </c>
      <c r="O104" s="163">
        <f>ROUND(E104*N104,5)</f>
        <v>5.2499999999999998E-2</v>
      </c>
      <c r="P104" s="163">
        <v>0</v>
      </c>
      <c r="Q104" s="163">
        <f>ROUND(E104*P104,5)</f>
        <v>0</v>
      </c>
      <c r="R104" s="163"/>
      <c r="S104" s="163"/>
      <c r="T104" s="164">
        <v>0</v>
      </c>
      <c r="U104" s="163">
        <f>ROUND(E104*T104,2)</f>
        <v>0</v>
      </c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113</v>
      </c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>
      <c r="A105" s="154"/>
      <c r="B105" s="160"/>
      <c r="C105" s="196" t="s">
        <v>244</v>
      </c>
      <c r="D105" s="165"/>
      <c r="E105" s="170"/>
      <c r="F105" s="173"/>
      <c r="G105" s="173"/>
      <c r="H105" s="173"/>
      <c r="I105" s="173"/>
      <c r="J105" s="173"/>
      <c r="K105" s="173"/>
      <c r="L105" s="173"/>
      <c r="M105" s="173"/>
      <c r="N105" s="163"/>
      <c r="O105" s="163"/>
      <c r="P105" s="163"/>
      <c r="Q105" s="163"/>
      <c r="R105" s="163"/>
      <c r="S105" s="163"/>
      <c r="T105" s="164"/>
      <c r="U105" s="16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115</v>
      </c>
      <c r="AF105" s="153">
        <v>0</v>
      </c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ht="22.5" outlineLevel="1">
      <c r="A106" s="154"/>
      <c r="B106" s="160"/>
      <c r="C106" s="196" t="s">
        <v>245</v>
      </c>
      <c r="D106" s="165"/>
      <c r="E106" s="170"/>
      <c r="F106" s="173"/>
      <c r="G106" s="173"/>
      <c r="H106" s="173"/>
      <c r="I106" s="173"/>
      <c r="J106" s="173"/>
      <c r="K106" s="173"/>
      <c r="L106" s="173"/>
      <c r="M106" s="173"/>
      <c r="N106" s="163"/>
      <c r="O106" s="163"/>
      <c r="P106" s="163"/>
      <c r="Q106" s="163"/>
      <c r="R106" s="163"/>
      <c r="S106" s="163"/>
      <c r="T106" s="164"/>
      <c r="U106" s="16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115</v>
      </c>
      <c r="AF106" s="153">
        <v>0</v>
      </c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ht="22.5" outlineLevel="1">
      <c r="A107" s="154"/>
      <c r="B107" s="160"/>
      <c r="C107" s="196" t="s">
        <v>246</v>
      </c>
      <c r="D107" s="165"/>
      <c r="E107" s="170"/>
      <c r="F107" s="173"/>
      <c r="G107" s="173"/>
      <c r="H107" s="173"/>
      <c r="I107" s="173"/>
      <c r="J107" s="173"/>
      <c r="K107" s="173"/>
      <c r="L107" s="173"/>
      <c r="M107" s="173"/>
      <c r="N107" s="163"/>
      <c r="O107" s="163"/>
      <c r="P107" s="163"/>
      <c r="Q107" s="163"/>
      <c r="R107" s="163"/>
      <c r="S107" s="163"/>
      <c r="T107" s="164"/>
      <c r="U107" s="16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115</v>
      </c>
      <c r="AF107" s="153">
        <v>0</v>
      </c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ht="22.5" outlineLevel="1">
      <c r="A108" s="154"/>
      <c r="B108" s="160"/>
      <c r="C108" s="196" t="s">
        <v>247</v>
      </c>
      <c r="D108" s="165"/>
      <c r="E108" s="170"/>
      <c r="F108" s="173"/>
      <c r="G108" s="173"/>
      <c r="H108" s="173"/>
      <c r="I108" s="173"/>
      <c r="J108" s="173"/>
      <c r="K108" s="173"/>
      <c r="L108" s="173"/>
      <c r="M108" s="173"/>
      <c r="N108" s="163"/>
      <c r="O108" s="163"/>
      <c r="P108" s="163"/>
      <c r="Q108" s="163"/>
      <c r="R108" s="163"/>
      <c r="S108" s="163"/>
      <c r="T108" s="164"/>
      <c r="U108" s="16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115</v>
      </c>
      <c r="AF108" s="153">
        <v>0</v>
      </c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>
      <c r="A109" s="154"/>
      <c r="B109" s="160"/>
      <c r="C109" s="196" t="s">
        <v>59</v>
      </c>
      <c r="D109" s="165"/>
      <c r="E109" s="170">
        <v>1</v>
      </c>
      <c r="F109" s="173"/>
      <c r="G109" s="173"/>
      <c r="H109" s="173"/>
      <c r="I109" s="173"/>
      <c r="J109" s="173"/>
      <c r="K109" s="173"/>
      <c r="L109" s="173"/>
      <c r="M109" s="173"/>
      <c r="N109" s="163"/>
      <c r="O109" s="163"/>
      <c r="P109" s="163"/>
      <c r="Q109" s="163"/>
      <c r="R109" s="163"/>
      <c r="S109" s="163"/>
      <c r="T109" s="164"/>
      <c r="U109" s="16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115</v>
      </c>
      <c r="AF109" s="153">
        <v>0</v>
      </c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ht="22.5" outlineLevel="1">
      <c r="A110" s="154">
        <v>40</v>
      </c>
      <c r="B110" s="160" t="s">
        <v>236</v>
      </c>
      <c r="C110" s="195" t="s">
        <v>248</v>
      </c>
      <c r="D110" s="162" t="s">
        <v>139</v>
      </c>
      <c r="E110" s="169">
        <v>2</v>
      </c>
      <c r="F110" s="172"/>
      <c r="G110" s="173">
        <f>ROUND(E110*F110,2)</f>
        <v>0</v>
      </c>
      <c r="H110" s="172"/>
      <c r="I110" s="173">
        <f>ROUND(E110*H110,2)</f>
        <v>0</v>
      </c>
      <c r="J110" s="172"/>
      <c r="K110" s="173">
        <f>ROUND(E110*J110,2)</f>
        <v>0</v>
      </c>
      <c r="L110" s="173">
        <v>21</v>
      </c>
      <c r="M110" s="173">
        <f>G110*(1+L110/100)</f>
        <v>0</v>
      </c>
      <c r="N110" s="163">
        <v>0.315</v>
      </c>
      <c r="O110" s="163">
        <f>ROUND(E110*N110,5)</f>
        <v>0.63</v>
      </c>
      <c r="P110" s="163">
        <v>0</v>
      </c>
      <c r="Q110" s="163">
        <f>ROUND(E110*P110,5)</f>
        <v>0</v>
      </c>
      <c r="R110" s="163"/>
      <c r="S110" s="163"/>
      <c r="T110" s="164">
        <v>0</v>
      </c>
      <c r="U110" s="163">
        <f>ROUND(E110*T110,2)</f>
        <v>0</v>
      </c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113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>
      <c r="A111" s="154"/>
      <c r="B111" s="160"/>
      <c r="C111" s="196" t="s">
        <v>249</v>
      </c>
      <c r="D111" s="165"/>
      <c r="E111" s="170"/>
      <c r="F111" s="173"/>
      <c r="G111" s="173"/>
      <c r="H111" s="173"/>
      <c r="I111" s="173"/>
      <c r="J111" s="173"/>
      <c r="K111" s="173"/>
      <c r="L111" s="173"/>
      <c r="M111" s="173"/>
      <c r="N111" s="163"/>
      <c r="O111" s="163"/>
      <c r="P111" s="163"/>
      <c r="Q111" s="163"/>
      <c r="R111" s="163"/>
      <c r="S111" s="163"/>
      <c r="T111" s="164"/>
      <c r="U111" s="16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115</v>
      </c>
      <c r="AF111" s="153">
        <v>0</v>
      </c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ht="22.5" outlineLevel="1">
      <c r="A112" s="154"/>
      <c r="B112" s="160"/>
      <c r="C112" s="196" t="s">
        <v>250</v>
      </c>
      <c r="D112" s="165"/>
      <c r="E112" s="170"/>
      <c r="F112" s="173"/>
      <c r="G112" s="173"/>
      <c r="H112" s="173"/>
      <c r="I112" s="173"/>
      <c r="J112" s="173"/>
      <c r="K112" s="173"/>
      <c r="L112" s="173"/>
      <c r="M112" s="173"/>
      <c r="N112" s="163"/>
      <c r="O112" s="163"/>
      <c r="P112" s="163"/>
      <c r="Q112" s="163"/>
      <c r="R112" s="163"/>
      <c r="S112" s="163"/>
      <c r="T112" s="164"/>
      <c r="U112" s="16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115</v>
      </c>
      <c r="AF112" s="153">
        <v>0</v>
      </c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ht="22.5" outlineLevel="1">
      <c r="A113" s="154"/>
      <c r="B113" s="160"/>
      <c r="C113" s="196" t="s">
        <v>251</v>
      </c>
      <c r="D113" s="165"/>
      <c r="E113" s="170"/>
      <c r="F113" s="173"/>
      <c r="G113" s="173"/>
      <c r="H113" s="173"/>
      <c r="I113" s="173"/>
      <c r="J113" s="173"/>
      <c r="K113" s="173"/>
      <c r="L113" s="173"/>
      <c r="M113" s="173"/>
      <c r="N113" s="163"/>
      <c r="O113" s="163"/>
      <c r="P113" s="163"/>
      <c r="Q113" s="163"/>
      <c r="R113" s="163"/>
      <c r="S113" s="163"/>
      <c r="T113" s="164"/>
      <c r="U113" s="16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115</v>
      </c>
      <c r="AF113" s="153">
        <v>0</v>
      </c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>
      <c r="A114" s="154"/>
      <c r="B114" s="160"/>
      <c r="C114" s="196" t="s">
        <v>61</v>
      </c>
      <c r="D114" s="165"/>
      <c r="E114" s="170">
        <v>2</v>
      </c>
      <c r="F114" s="173"/>
      <c r="G114" s="173"/>
      <c r="H114" s="173"/>
      <c r="I114" s="173"/>
      <c r="J114" s="173"/>
      <c r="K114" s="173"/>
      <c r="L114" s="173"/>
      <c r="M114" s="173"/>
      <c r="N114" s="163"/>
      <c r="O114" s="163"/>
      <c r="P114" s="163"/>
      <c r="Q114" s="163"/>
      <c r="R114" s="163"/>
      <c r="S114" s="163"/>
      <c r="T114" s="164"/>
      <c r="U114" s="16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115</v>
      </c>
      <c r="AF114" s="153">
        <v>0</v>
      </c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>
      <c r="A115" s="154">
        <v>41</v>
      </c>
      <c r="B115" s="160" t="s">
        <v>252</v>
      </c>
      <c r="C115" s="195" t="s">
        <v>253</v>
      </c>
      <c r="D115" s="162" t="s">
        <v>201</v>
      </c>
      <c r="E115" s="169">
        <v>13.15</v>
      </c>
      <c r="F115" s="172"/>
      <c r="G115" s="173">
        <f>ROUND(E115*F115,2)</f>
        <v>0</v>
      </c>
      <c r="H115" s="172"/>
      <c r="I115" s="173">
        <f>ROUND(E115*H115,2)</f>
        <v>0</v>
      </c>
      <c r="J115" s="172"/>
      <c r="K115" s="173">
        <f>ROUND(E115*J115,2)</f>
        <v>0</v>
      </c>
      <c r="L115" s="173">
        <v>21</v>
      </c>
      <c r="M115" s="173">
        <f>G115*(1+L115/100)</f>
        <v>0</v>
      </c>
      <c r="N115" s="163">
        <v>0</v>
      </c>
      <c r="O115" s="163">
        <f>ROUND(E115*N115,5)</f>
        <v>0</v>
      </c>
      <c r="P115" s="163">
        <v>0</v>
      </c>
      <c r="Q115" s="163">
        <f>ROUND(E115*P115,5)</f>
        <v>0</v>
      </c>
      <c r="R115" s="163"/>
      <c r="S115" s="163"/>
      <c r="T115" s="164">
        <v>3.327</v>
      </c>
      <c r="U115" s="163">
        <f>ROUND(E115*T115,2)</f>
        <v>43.75</v>
      </c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 t="s">
        <v>113</v>
      </c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>
      <c r="A116" s="155" t="s">
        <v>108</v>
      </c>
      <c r="B116" s="161" t="s">
        <v>79</v>
      </c>
      <c r="C116" s="197" t="s">
        <v>80</v>
      </c>
      <c r="D116" s="166"/>
      <c r="E116" s="171"/>
      <c r="F116" s="174"/>
      <c r="G116" s="174">
        <f>SUMIF(AE117:AE125,"&lt;&gt;NOR",G117:G125)</f>
        <v>0</v>
      </c>
      <c r="H116" s="174"/>
      <c r="I116" s="174">
        <f>SUM(I117:I125)</f>
        <v>0</v>
      </c>
      <c r="J116" s="174"/>
      <c r="K116" s="174">
        <f>SUM(K117:K125)</f>
        <v>0</v>
      </c>
      <c r="L116" s="174"/>
      <c r="M116" s="174">
        <f>SUM(M117:M125)</f>
        <v>0</v>
      </c>
      <c r="N116" s="167"/>
      <c r="O116" s="167">
        <f>SUM(O117:O125)</f>
        <v>0</v>
      </c>
      <c r="P116" s="167"/>
      <c r="Q116" s="167">
        <f>SUM(Q117:Q125)</f>
        <v>0</v>
      </c>
      <c r="R116" s="167"/>
      <c r="S116" s="167"/>
      <c r="T116" s="168"/>
      <c r="U116" s="167">
        <f>SUM(U117:U125)</f>
        <v>0</v>
      </c>
      <c r="AE116" t="s">
        <v>109</v>
      </c>
    </row>
    <row r="117" spans="1:60" outlineLevel="1">
      <c r="A117" s="154">
        <v>42</v>
      </c>
      <c r="B117" s="160" t="s">
        <v>254</v>
      </c>
      <c r="C117" s="195" t="s">
        <v>255</v>
      </c>
      <c r="D117" s="162" t="s">
        <v>139</v>
      </c>
      <c r="E117" s="169">
        <v>1</v>
      </c>
      <c r="F117" s="172"/>
      <c r="G117" s="173">
        <f>ROUND(E117*F117,2)</f>
        <v>0</v>
      </c>
      <c r="H117" s="172"/>
      <c r="I117" s="173">
        <f>ROUND(E117*H117,2)</f>
        <v>0</v>
      </c>
      <c r="J117" s="172"/>
      <c r="K117" s="173">
        <f>ROUND(E117*J117,2)</f>
        <v>0</v>
      </c>
      <c r="L117" s="173">
        <v>21</v>
      </c>
      <c r="M117" s="173">
        <f>G117*(1+L117/100)</f>
        <v>0</v>
      </c>
      <c r="N117" s="163">
        <v>0</v>
      </c>
      <c r="O117" s="163">
        <f>ROUND(E117*N117,5)</f>
        <v>0</v>
      </c>
      <c r="P117" s="163">
        <v>0</v>
      </c>
      <c r="Q117" s="163">
        <f>ROUND(E117*P117,5)</f>
        <v>0</v>
      </c>
      <c r="R117" s="163"/>
      <c r="S117" s="163"/>
      <c r="T117" s="164">
        <v>0</v>
      </c>
      <c r="U117" s="163">
        <f>ROUND(E117*T117,2)</f>
        <v>0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113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>
      <c r="A118" s="154"/>
      <c r="B118" s="160"/>
      <c r="C118" s="196" t="s">
        <v>256</v>
      </c>
      <c r="D118" s="165"/>
      <c r="E118" s="170"/>
      <c r="F118" s="173"/>
      <c r="G118" s="173"/>
      <c r="H118" s="173"/>
      <c r="I118" s="173"/>
      <c r="J118" s="173"/>
      <c r="K118" s="173"/>
      <c r="L118" s="173"/>
      <c r="M118" s="173"/>
      <c r="N118" s="163"/>
      <c r="O118" s="163"/>
      <c r="P118" s="163"/>
      <c r="Q118" s="163"/>
      <c r="R118" s="163"/>
      <c r="S118" s="163"/>
      <c r="T118" s="164"/>
      <c r="U118" s="16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115</v>
      </c>
      <c r="AF118" s="153">
        <v>0</v>
      </c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ht="22.5" outlineLevel="1">
      <c r="A119" s="154"/>
      <c r="B119" s="160"/>
      <c r="C119" s="196" t="s">
        <v>257</v>
      </c>
      <c r="D119" s="165"/>
      <c r="E119" s="170"/>
      <c r="F119" s="173"/>
      <c r="G119" s="173"/>
      <c r="H119" s="173"/>
      <c r="I119" s="173"/>
      <c r="J119" s="173"/>
      <c r="K119" s="173"/>
      <c r="L119" s="173"/>
      <c r="M119" s="173"/>
      <c r="N119" s="163"/>
      <c r="O119" s="163"/>
      <c r="P119" s="163"/>
      <c r="Q119" s="163"/>
      <c r="R119" s="163"/>
      <c r="S119" s="163"/>
      <c r="T119" s="164"/>
      <c r="U119" s="16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115</v>
      </c>
      <c r="AF119" s="153">
        <v>0</v>
      </c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ht="22.5" outlineLevel="1">
      <c r="A120" s="154"/>
      <c r="B120" s="160"/>
      <c r="C120" s="196" t="s">
        <v>258</v>
      </c>
      <c r="D120" s="165"/>
      <c r="E120" s="170"/>
      <c r="F120" s="173"/>
      <c r="G120" s="173"/>
      <c r="H120" s="173"/>
      <c r="I120" s="173"/>
      <c r="J120" s="173"/>
      <c r="K120" s="173"/>
      <c r="L120" s="173"/>
      <c r="M120" s="173"/>
      <c r="N120" s="163"/>
      <c r="O120" s="163"/>
      <c r="P120" s="163"/>
      <c r="Q120" s="163"/>
      <c r="R120" s="163"/>
      <c r="S120" s="163"/>
      <c r="T120" s="164"/>
      <c r="U120" s="16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115</v>
      </c>
      <c r="AF120" s="153">
        <v>0</v>
      </c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ht="22.5" outlineLevel="1">
      <c r="A121" s="154"/>
      <c r="B121" s="160"/>
      <c r="C121" s="196" t="s">
        <v>259</v>
      </c>
      <c r="D121" s="165"/>
      <c r="E121" s="170"/>
      <c r="F121" s="173"/>
      <c r="G121" s="173"/>
      <c r="H121" s="173"/>
      <c r="I121" s="173"/>
      <c r="J121" s="173"/>
      <c r="K121" s="173"/>
      <c r="L121" s="173"/>
      <c r="M121" s="173"/>
      <c r="N121" s="163"/>
      <c r="O121" s="163"/>
      <c r="P121" s="163"/>
      <c r="Q121" s="163"/>
      <c r="R121" s="163"/>
      <c r="S121" s="163"/>
      <c r="T121" s="164"/>
      <c r="U121" s="16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115</v>
      </c>
      <c r="AF121" s="153">
        <v>0</v>
      </c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ht="33.75" outlineLevel="1">
      <c r="A122" s="154"/>
      <c r="B122" s="160"/>
      <c r="C122" s="196" t="s">
        <v>260</v>
      </c>
      <c r="D122" s="165"/>
      <c r="E122" s="170"/>
      <c r="F122" s="173"/>
      <c r="G122" s="173"/>
      <c r="H122" s="173"/>
      <c r="I122" s="173"/>
      <c r="J122" s="173"/>
      <c r="K122" s="173"/>
      <c r="L122" s="173"/>
      <c r="M122" s="173"/>
      <c r="N122" s="163"/>
      <c r="O122" s="163"/>
      <c r="P122" s="163"/>
      <c r="Q122" s="163"/>
      <c r="R122" s="163"/>
      <c r="S122" s="163"/>
      <c r="T122" s="164"/>
      <c r="U122" s="16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115</v>
      </c>
      <c r="AF122" s="153">
        <v>0</v>
      </c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>
      <c r="A123" s="154"/>
      <c r="B123" s="160"/>
      <c r="C123" s="196" t="s">
        <v>261</v>
      </c>
      <c r="D123" s="165"/>
      <c r="E123" s="170"/>
      <c r="F123" s="173"/>
      <c r="G123" s="173"/>
      <c r="H123" s="173"/>
      <c r="I123" s="173"/>
      <c r="J123" s="173"/>
      <c r="K123" s="173"/>
      <c r="L123" s="173"/>
      <c r="M123" s="173"/>
      <c r="N123" s="163"/>
      <c r="O123" s="163"/>
      <c r="P123" s="163"/>
      <c r="Q123" s="163"/>
      <c r="R123" s="163"/>
      <c r="S123" s="163"/>
      <c r="T123" s="164"/>
      <c r="U123" s="16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115</v>
      </c>
      <c r="AF123" s="153">
        <v>0</v>
      </c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>
      <c r="A124" s="154"/>
      <c r="B124" s="160"/>
      <c r="C124" s="196" t="s">
        <v>59</v>
      </c>
      <c r="D124" s="165"/>
      <c r="E124" s="170">
        <v>1</v>
      </c>
      <c r="F124" s="173"/>
      <c r="G124" s="173"/>
      <c r="H124" s="173"/>
      <c r="I124" s="173"/>
      <c r="J124" s="173"/>
      <c r="K124" s="173"/>
      <c r="L124" s="173"/>
      <c r="M124" s="173"/>
      <c r="N124" s="163"/>
      <c r="O124" s="163"/>
      <c r="P124" s="163"/>
      <c r="Q124" s="163"/>
      <c r="R124" s="163"/>
      <c r="S124" s="163"/>
      <c r="T124" s="164"/>
      <c r="U124" s="16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 t="s">
        <v>115</v>
      </c>
      <c r="AF124" s="153">
        <v>0</v>
      </c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ht="22.5" outlineLevel="1">
      <c r="A125" s="154">
        <v>43</v>
      </c>
      <c r="B125" s="160" t="s">
        <v>262</v>
      </c>
      <c r="C125" s="195" t="s">
        <v>263</v>
      </c>
      <c r="D125" s="162" t="s">
        <v>139</v>
      </c>
      <c r="E125" s="169">
        <v>1</v>
      </c>
      <c r="F125" s="172"/>
      <c r="G125" s="173">
        <f>ROUND(E125*F125,2)</f>
        <v>0</v>
      </c>
      <c r="H125" s="172"/>
      <c r="I125" s="173">
        <f>ROUND(E125*H125,2)</f>
        <v>0</v>
      </c>
      <c r="J125" s="172"/>
      <c r="K125" s="173">
        <f>ROUND(E125*J125,2)</f>
        <v>0</v>
      </c>
      <c r="L125" s="173">
        <v>21</v>
      </c>
      <c r="M125" s="173">
        <f>G125*(1+L125/100)</f>
        <v>0</v>
      </c>
      <c r="N125" s="163">
        <v>0</v>
      </c>
      <c r="O125" s="163">
        <f>ROUND(E125*N125,5)</f>
        <v>0</v>
      </c>
      <c r="P125" s="163">
        <v>0</v>
      </c>
      <c r="Q125" s="163">
        <f>ROUND(E125*P125,5)</f>
        <v>0</v>
      </c>
      <c r="R125" s="163"/>
      <c r="S125" s="163"/>
      <c r="T125" s="164">
        <v>0</v>
      </c>
      <c r="U125" s="163">
        <f>ROUND(E125*T125,2)</f>
        <v>0</v>
      </c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 t="s">
        <v>113</v>
      </c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>
      <c r="A126" s="155" t="s">
        <v>108</v>
      </c>
      <c r="B126" s="161" t="s">
        <v>81</v>
      </c>
      <c r="C126" s="197" t="s">
        <v>26</v>
      </c>
      <c r="D126" s="166"/>
      <c r="E126" s="171"/>
      <c r="F126" s="174"/>
      <c r="G126" s="174">
        <f>SUMIF(AE127:AE140,"&lt;&gt;NOR",G127:G140)</f>
        <v>0</v>
      </c>
      <c r="H126" s="174"/>
      <c r="I126" s="174">
        <f>SUM(I127:I140)</f>
        <v>0</v>
      </c>
      <c r="J126" s="174"/>
      <c r="K126" s="174">
        <f>SUM(K127:K140)</f>
        <v>0</v>
      </c>
      <c r="L126" s="174"/>
      <c r="M126" s="174">
        <f>SUM(M127:M140)</f>
        <v>0</v>
      </c>
      <c r="N126" s="167"/>
      <c r="O126" s="167">
        <f>SUM(O127:O140)</f>
        <v>0</v>
      </c>
      <c r="P126" s="167"/>
      <c r="Q126" s="167">
        <f>SUM(Q127:Q140)</f>
        <v>0</v>
      </c>
      <c r="R126" s="167"/>
      <c r="S126" s="167"/>
      <c r="T126" s="168"/>
      <c r="U126" s="167">
        <f>SUM(U127:U140)</f>
        <v>0</v>
      </c>
      <c r="AE126" t="s">
        <v>109</v>
      </c>
    </row>
    <row r="127" spans="1:60" outlineLevel="1">
      <c r="A127" s="154">
        <v>44</v>
      </c>
      <c r="B127" s="160" t="s">
        <v>264</v>
      </c>
      <c r="C127" s="195" t="s">
        <v>265</v>
      </c>
      <c r="D127" s="162" t="s">
        <v>266</v>
      </c>
      <c r="E127" s="169">
        <v>1</v>
      </c>
      <c r="F127" s="172"/>
      <c r="G127" s="173">
        <f>ROUND(E127*F127,2)</f>
        <v>0</v>
      </c>
      <c r="H127" s="172"/>
      <c r="I127" s="173">
        <f>ROUND(E127*H127,2)</f>
        <v>0</v>
      </c>
      <c r="J127" s="172"/>
      <c r="K127" s="173">
        <f>ROUND(E127*J127,2)</f>
        <v>0</v>
      </c>
      <c r="L127" s="173">
        <v>21</v>
      </c>
      <c r="M127" s="173">
        <f>G127*(1+L127/100)</f>
        <v>0</v>
      </c>
      <c r="N127" s="163">
        <v>0</v>
      </c>
      <c r="O127" s="163">
        <f>ROUND(E127*N127,5)</f>
        <v>0</v>
      </c>
      <c r="P127" s="163">
        <v>0</v>
      </c>
      <c r="Q127" s="163">
        <f>ROUND(E127*P127,5)</f>
        <v>0</v>
      </c>
      <c r="R127" s="163"/>
      <c r="S127" s="163"/>
      <c r="T127" s="164">
        <v>0</v>
      </c>
      <c r="U127" s="163">
        <f>ROUND(E127*T127,2)</f>
        <v>0</v>
      </c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113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>
      <c r="A128" s="154">
        <v>45</v>
      </c>
      <c r="B128" s="160" t="s">
        <v>267</v>
      </c>
      <c r="C128" s="195" t="s">
        <v>268</v>
      </c>
      <c r="D128" s="162" t="s">
        <v>266</v>
      </c>
      <c r="E128" s="169">
        <v>1</v>
      </c>
      <c r="F128" s="172"/>
      <c r="G128" s="173">
        <f>ROUND(E128*F128,2)</f>
        <v>0</v>
      </c>
      <c r="H128" s="172"/>
      <c r="I128" s="173">
        <f>ROUND(E128*H128,2)</f>
        <v>0</v>
      </c>
      <c r="J128" s="172"/>
      <c r="K128" s="173">
        <f>ROUND(E128*J128,2)</f>
        <v>0</v>
      </c>
      <c r="L128" s="173">
        <v>21</v>
      </c>
      <c r="M128" s="173">
        <f>G128*(1+L128/100)</f>
        <v>0</v>
      </c>
      <c r="N128" s="163">
        <v>0</v>
      </c>
      <c r="O128" s="163">
        <f>ROUND(E128*N128,5)</f>
        <v>0</v>
      </c>
      <c r="P128" s="163">
        <v>0</v>
      </c>
      <c r="Q128" s="163">
        <f>ROUND(E128*P128,5)</f>
        <v>0</v>
      </c>
      <c r="R128" s="163"/>
      <c r="S128" s="163"/>
      <c r="T128" s="164">
        <v>0</v>
      </c>
      <c r="U128" s="163">
        <f>ROUND(E128*T128,2)</f>
        <v>0</v>
      </c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113</v>
      </c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ht="22.5" outlineLevel="1">
      <c r="A129" s="154">
        <v>46</v>
      </c>
      <c r="B129" s="160" t="s">
        <v>269</v>
      </c>
      <c r="C129" s="195" t="s">
        <v>270</v>
      </c>
      <c r="D129" s="162" t="s">
        <v>266</v>
      </c>
      <c r="E129" s="169">
        <v>1</v>
      </c>
      <c r="F129" s="172"/>
      <c r="G129" s="173">
        <f>ROUND(E129*F129,2)</f>
        <v>0</v>
      </c>
      <c r="H129" s="172"/>
      <c r="I129" s="173">
        <f>ROUND(E129*H129,2)</f>
        <v>0</v>
      </c>
      <c r="J129" s="172"/>
      <c r="K129" s="173">
        <f>ROUND(E129*J129,2)</f>
        <v>0</v>
      </c>
      <c r="L129" s="173">
        <v>21</v>
      </c>
      <c r="M129" s="173">
        <f>G129*(1+L129/100)</f>
        <v>0</v>
      </c>
      <c r="N129" s="163">
        <v>0</v>
      </c>
      <c r="O129" s="163">
        <f>ROUND(E129*N129,5)</f>
        <v>0</v>
      </c>
      <c r="P129" s="163">
        <v>0</v>
      </c>
      <c r="Q129" s="163">
        <f>ROUND(E129*P129,5)</f>
        <v>0</v>
      </c>
      <c r="R129" s="163"/>
      <c r="S129" s="163"/>
      <c r="T129" s="164">
        <v>0</v>
      </c>
      <c r="U129" s="163">
        <f>ROUND(E129*T129,2)</f>
        <v>0</v>
      </c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113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>
      <c r="A130" s="154"/>
      <c r="B130" s="160"/>
      <c r="C130" s="196" t="s">
        <v>271</v>
      </c>
      <c r="D130" s="165"/>
      <c r="E130" s="170"/>
      <c r="F130" s="173"/>
      <c r="G130" s="173"/>
      <c r="H130" s="173"/>
      <c r="I130" s="173"/>
      <c r="J130" s="173"/>
      <c r="K130" s="173"/>
      <c r="L130" s="173"/>
      <c r="M130" s="173"/>
      <c r="N130" s="163"/>
      <c r="O130" s="163"/>
      <c r="P130" s="163"/>
      <c r="Q130" s="163"/>
      <c r="R130" s="163"/>
      <c r="S130" s="163"/>
      <c r="T130" s="164"/>
      <c r="U130" s="16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 t="s">
        <v>115</v>
      </c>
      <c r="AF130" s="153">
        <v>0</v>
      </c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>
      <c r="A131" s="154"/>
      <c r="B131" s="160"/>
      <c r="C131" s="196" t="s">
        <v>272</v>
      </c>
      <c r="D131" s="165"/>
      <c r="E131" s="170"/>
      <c r="F131" s="173"/>
      <c r="G131" s="173"/>
      <c r="H131" s="173"/>
      <c r="I131" s="173"/>
      <c r="J131" s="173"/>
      <c r="K131" s="173"/>
      <c r="L131" s="173"/>
      <c r="M131" s="173"/>
      <c r="N131" s="163"/>
      <c r="O131" s="163"/>
      <c r="P131" s="163"/>
      <c r="Q131" s="163"/>
      <c r="R131" s="163"/>
      <c r="S131" s="163"/>
      <c r="T131" s="164"/>
      <c r="U131" s="16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115</v>
      </c>
      <c r="AF131" s="153">
        <v>0</v>
      </c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>
      <c r="A132" s="154"/>
      <c r="B132" s="160"/>
      <c r="C132" s="196" t="s">
        <v>59</v>
      </c>
      <c r="D132" s="165"/>
      <c r="E132" s="170">
        <v>1</v>
      </c>
      <c r="F132" s="173"/>
      <c r="G132" s="173"/>
      <c r="H132" s="173"/>
      <c r="I132" s="173"/>
      <c r="J132" s="173"/>
      <c r="K132" s="173"/>
      <c r="L132" s="173"/>
      <c r="M132" s="173"/>
      <c r="N132" s="163"/>
      <c r="O132" s="163"/>
      <c r="P132" s="163"/>
      <c r="Q132" s="163"/>
      <c r="R132" s="163"/>
      <c r="S132" s="163"/>
      <c r="T132" s="164"/>
      <c r="U132" s="16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 t="s">
        <v>115</v>
      </c>
      <c r="AF132" s="153">
        <v>0</v>
      </c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ht="22.5" outlineLevel="1">
      <c r="A133" s="154">
        <v>47</v>
      </c>
      <c r="B133" s="160" t="s">
        <v>273</v>
      </c>
      <c r="C133" s="195" t="s">
        <v>274</v>
      </c>
      <c r="D133" s="162" t="s">
        <v>266</v>
      </c>
      <c r="E133" s="169">
        <v>1</v>
      </c>
      <c r="F133" s="172"/>
      <c r="G133" s="173">
        <f>ROUND(E133*F133,2)</f>
        <v>0</v>
      </c>
      <c r="H133" s="172"/>
      <c r="I133" s="173">
        <f>ROUND(E133*H133,2)</f>
        <v>0</v>
      </c>
      <c r="J133" s="172"/>
      <c r="K133" s="173">
        <f>ROUND(E133*J133,2)</f>
        <v>0</v>
      </c>
      <c r="L133" s="173">
        <v>21</v>
      </c>
      <c r="M133" s="173">
        <f>G133*(1+L133/100)</f>
        <v>0</v>
      </c>
      <c r="N133" s="163">
        <v>0</v>
      </c>
      <c r="O133" s="163">
        <f>ROUND(E133*N133,5)</f>
        <v>0</v>
      </c>
      <c r="P133" s="163">
        <v>0</v>
      </c>
      <c r="Q133" s="163">
        <f>ROUND(E133*P133,5)</f>
        <v>0</v>
      </c>
      <c r="R133" s="163"/>
      <c r="S133" s="163"/>
      <c r="T133" s="164">
        <v>0</v>
      </c>
      <c r="U133" s="163">
        <f>ROUND(E133*T133,2)</f>
        <v>0</v>
      </c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159</v>
      </c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outlineLevel="1">
      <c r="A134" s="154"/>
      <c r="B134" s="160"/>
      <c r="C134" s="196" t="s">
        <v>275</v>
      </c>
      <c r="D134" s="165"/>
      <c r="E134" s="170"/>
      <c r="F134" s="173"/>
      <c r="G134" s="173"/>
      <c r="H134" s="173"/>
      <c r="I134" s="173"/>
      <c r="J134" s="173"/>
      <c r="K134" s="173"/>
      <c r="L134" s="173"/>
      <c r="M134" s="173"/>
      <c r="N134" s="163"/>
      <c r="O134" s="163"/>
      <c r="P134" s="163"/>
      <c r="Q134" s="163"/>
      <c r="R134" s="163"/>
      <c r="S134" s="163"/>
      <c r="T134" s="164"/>
      <c r="U134" s="16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 t="s">
        <v>115</v>
      </c>
      <c r="AF134" s="153">
        <v>0</v>
      </c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>
      <c r="A135" s="154"/>
      <c r="B135" s="160"/>
      <c r="C135" s="196" t="s">
        <v>276</v>
      </c>
      <c r="D135" s="165"/>
      <c r="E135" s="170"/>
      <c r="F135" s="173"/>
      <c r="G135" s="173"/>
      <c r="H135" s="173"/>
      <c r="I135" s="173"/>
      <c r="J135" s="173"/>
      <c r="K135" s="173"/>
      <c r="L135" s="173"/>
      <c r="M135" s="173"/>
      <c r="N135" s="163"/>
      <c r="O135" s="163"/>
      <c r="P135" s="163"/>
      <c r="Q135" s="163"/>
      <c r="R135" s="163"/>
      <c r="S135" s="163"/>
      <c r="T135" s="164"/>
      <c r="U135" s="16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115</v>
      </c>
      <c r="AF135" s="153">
        <v>0</v>
      </c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>
      <c r="A136" s="154"/>
      <c r="B136" s="160"/>
      <c r="C136" s="196" t="s">
        <v>277</v>
      </c>
      <c r="D136" s="165"/>
      <c r="E136" s="170"/>
      <c r="F136" s="173"/>
      <c r="G136" s="173"/>
      <c r="H136" s="173"/>
      <c r="I136" s="173"/>
      <c r="J136" s="173"/>
      <c r="K136" s="173"/>
      <c r="L136" s="173"/>
      <c r="M136" s="173"/>
      <c r="N136" s="163"/>
      <c r="O136" s="163"/>
      <c r="P136" s="163"/>
      <c r="Q136" s="163"/>
      <c r="R136" s="163"/>
      <c r="S136" s="163"/>
      <c r="T136" s="164"/>
      <c r="U136" s="16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115</v>
      </c>
      <c r="AF136" s="153">
        <v>0</v>
      </c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>
      <c r="A137" s="154"/>
      <c r="B137" s="160"/>
      <c r="C137" s="196" t="s">
        <v>278</v>
      </c>
      <c r="D137" s="165"/>
      <c r="E137" s="170"/>
      <c r="F137" s="173"/>
      <c r="G137" s="173"/>
      <c r="H137" s="173"/>
      <c r="I137" s="173"/>
      <c r="J137" s="173"/>
      <c r="K137" s="173"/>
      <c r="L137" s="173"/>
      <c r="M137" s="173"/>
      <c r="N137" s="163"/>
      <c r="O137" s="163"/>
      <c r="P137" s="163"/>
      <c r="Q137" s="163"/>
      <c r="R137" s="163"/>
      <c r="S137" s="163"/>
      <c r="T137" s="164"/>
      <c r="U137" s="16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115</v>
      </c>
      <c r="AF137" s="153">
        <v>0</v>
      </c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>
      <c r="A138" s="154"/>
      <c r="B138" s="160"/>
      <c r="C138" s="196" t="s">
        <v>279</v>
      </c>
      <c r="D138" s="165"/>
      <c r="E138" s="170"/>
      <c r="F138" s="173"/>
      <c r="G138" s="173"/>
      <c r="H138" s="173"/>
      <c r="I138" s="173"/>
      <c r="J138" s="173"/>
      <c r="K138" s="173"/>
      <c r="L138" s="173"/>
      <c r="M138" s="173"/>
      <c r="N138" s="163"/>
      <c r="O138" s="163"/>
      <c r="P138" s="163"/>
      <c r="Q138" s="163"/>
      <c r="R138" s="163"/>
      <c r="S138" s="163"/>
      <c r="T138" s="164"/>
      <c r="U138" s="16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115</v>
      </c>
      <c r="AF138" s="153">
        <v>0</v>
      </c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>
      <c r="A139" s="154"/>
      <c r="B139" s="160"/>
      <c r="C139" s="196" t="s">
        <v>59</v>
      </c>
      <c r="D139" s="165"/>
      <c r="E139" s="170">
        <v>1</v>
      </c>
      <c r="F139" s="173"/>
      <c r="G139" s="173"/>
      <c r="H139" s="173"/>
      <c r="I139" s="173"/>
      <c r="J139" s="173"/>
      <c r="K139" s="173"/>
      <c r="L139" s="173"/>
      <c r="M139" s="173"/>
      <c r="N139" s="163"/>
      <c r="O139" s="163"/>
      <c r="P139" s="163"/>
      <c r="Q139" s="163"/>
      <c r="R139" s="163"/>
      <c r="S139" s="163"/>
      <c r="T139" s="164"/>
      <c r="U139" s="16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 t="s">
        <v>115</v>
      </c>
      <c r="AF139" s="153">
        <v>0</v>
      </c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ht="22.5" outlineLevel="1">
      <c r="A140" s="183">
        <v>48</v>
      </c>
      <c r="B140" s="184" t="s">
        <v>280</v>
      </c>
      <c r="C140" s="198" t="s">
        <v>281</v>
      </c>
      <c r="D140" s="185" t="s">
        <v>266</v>
      </c>
      <c r="E140" s="186">
        <v>1</v>
      </c>
      <c r="F140" s="187"/>
      <c r="G140" s="188">
        <f>ROUND(E140*F140,2)</f>
        <v>0</v>
      </c>
      <c r="H140" s="187"/>
      <c r="I140" s="188">
        <f>ROUND(E140*H140,2)</f>
        <v>0</v>
      </c>
      <c r="J140" s="187"/>
      <c r="K140" s="188">
        <f>ROUND(E140*J140,2)</f>
        <v>0</v>
      </c>
      <c r="L140" s="188">
        <v>21</v>
      </c>
      <c r="M140" s="188">
        <f>G140*(1+L140/100)</f>
        <v>0</v>
      </c>
      <c r="N140" s="189">
        <v>0</v>
      </c>
      <c r="O140" s="189">
        <f>ROUND(E140*N140,5)</f>
        <v>0</v>
      </c>
      <c r="P140" s="189">
        <v>0</v>
      </c>
      <c r="Q140" s="189">
        <f>ROUND(E140*P140,5)</f>
        <v>0</v>
      </c>
      <c r="R140" s="189"/>
      <c r="S140" s="189"/>
      <c r="T140" s="190">
        <v>0</v>
      </c>
      <c r="U140" s="189">
        <f>ROUND(E140*T140,2)</f>
        <v>0</v>
      </c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113</v>
      </c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>
      <c r="A141" s="6"/>
      <c r="B141" s="7" t="s">
        <v>282</v>
      </c>
      <c r="C141" s="199" t="s">
        <v>282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AC141">
        <v>15</v>
      </c>
      <c r="AD141">
        <v>21</v>
      </c>
    </row>
    <row r="142" spans="1:60">
      <c r="A142" s="191"/>
      <c r="B142" s="192">
        <v>26</v>
      </c>
      <c r="C142" s="200" t="s">
        <v>282</v>
      </c>
      <c r="D142" s="193"/>
      <c r="E142" s="193"/>
      <c r="F142" s="193"/>
      <c r="G142" s="194">
        <f>G8+G41+G46+G48+G56+G60+G65+G71+G84+G86+G116+G126</f>
        <v>0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AC142">
        <f>SUMIF(L7:L140,AC141,G7:G140)</f>
        <v>0</v>
      </c>
      <c r="AD142">
        <f>SUMIF(L7:L140,AD141,G7:G140)</f>
        <v>0</v>
      </c>
      <c r="AE142" t="s">
        <v>283</v>
      </c>
    </row>
    <row r="143" spans="1:60">
      <c r="A143" s="6"/>
      <c r="B143" s="7" t="s">
        <v>282</v>
      </c>
      <c r="C143" s="199" t="s">
        <v>282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60">
      <c r="A144" s="6"/>
      <c r="B144" s="7" t="s">
        <v>282</v>
      </c>
      <c r="C144" s="199" t="s">
        <v>282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31">
      <c r="A145" s="261">
        <v>33</v>
      </c>
      <c r="B145" s="261"/>
      <c r="C145" s="262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31">
      <c r="A146" s="263"/>
      <c r="B146" s="264"/>
      <c r="C146" s="265"/>
      <c r="D146" s="264"/>
      <c r="E146" s="264"/>
      <c r="F146" s="264"/>
      <c r="G146" s="26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AE146" t="s">
        <v>284</v>
      </c>
    </row>
    <row r="147" spans="1:31">
      <c r="A147" s="267"/>
      <c r="B147" s="268"/>
      <c r="C147" s="269"/>
      <c r="D147" s="268"/>
      <c r="E147" s="268"/>
      <c r="F147" s="268"/>
      <c r="G147" s="270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31">
      <c r="A148" s="267"/>
      <c r="B148" s="268"/>
      <c r="C148" s="269"/>
      <c r="D148" s="268"/>
      <c r="E148" s="268"/>
      <c r="F148" s="268"/>
      <c r="G148" s="270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31">
      <c r="A149" s="267"/>
      <c r="B149" s="268"/>
      <c r="C149" s="269"/>
      <c r="D149" s="268"/>
      <c r="E149" s="268"/>
      <c r="F149" s="268"/>
      <c r="G149" s="270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31">
      <c r="A150" s="271"/>
      <c r="B150" s="272"/>
      <c r="C150" s="273"/>
      <c r="D150" s="272"/>
      <c r="E150" s="272"/>
      <c r="F150" s="272"/>
      <c r="G150" s="274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31">
      <c r="A151" s="6"/>
      <c r="B151" s="7" t="s">
        <v>282</v>
      </c>
      <c r="C151" s="199" t="s">
        <v>282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31">
      <c r="C152" s="201"/>
      <c r="AE152" t="s">
        <v>285</v>
      </c>
    </row>
  </sheetData>
  <mergeCells count="6">
    <mergeCell ref="A146:G150"/>
    <mergeCell ref="A1:G1"/>
    <mergeCell ref="C2:G2"/>
    <mergeCell ref="C3:G3"/>
    <mergeCell ref="C4:G4"/>
    <mergeCell ref="A145:C145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Provazníková Petra</dc:creator>
  <cp:lastModifiedBy>Provazníková Petra</cp:lastModifiedBy>
  <cp:lastPrinted>2017-06-14T08:37:33Z</cp:lastPrinted>
  <dcterms:created xsi:type="dcterms:W3CDTF">2009-04-08T07:15:50Z</dcterms:created>
  <dcterms:modified xsi:type="dcterms:W3CDTF">2017-06-14T08:37:36Z</dcterms:modified>
</cp:coreProperties>
</file>