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1600" windowHeight="9735" activeTab="0"/>
  </bookViews>
  <sheets>
    <sheet name="Výpočet nabídkové ceny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<sst xmlns="http://schemas.openxmlformats.org/spreadsheetml/2006/main" count="144" uniqueCount="88">
  <si>
    <t xml:space="preserve"> za jednotku</t>
  </si>
  <si>
    <t>minuta</t>
  </si>
  <si>
    <t>název</t>
  </si>
  <si>
    <t>cena</t>
  </si>
  <si>
    <t>Celkem za kategorii:</t>
  </si>
  <si>
    <t>počet</t>
  </si>
  <si>
    <t>C1</t>
  </si>
  <si>
    <t>E - Mezinárodní volání a roaming</t>
  </si>
  <si>
    <t>F - Pravidelné poplatky</t>
  </si>
  <si>
    <t>SMS do stejné sítě</t>
  </si>
  <si>
    <t>SMS do ostatních sítí v ČR</t>
  </si>
  <si>
    <t>A1</t>
  </si>
  <si>
    <t>B1</t>
  </si>
  <si>
    <t>B3</t>
  </si>
  <si>
    <t>B4</t>
  </si>
  <si>
    <t>B5</t>
  </si>
  <si>
    <t>B6</t>
  </si>
  <si>
    <t>SIM/měsíc</t>
  </si>
  <si>
    <t>ř.</t>
  </si>
  <si>
    <t>E1</t>
  </si>
  <si>
    <t>E2</t>
  </si>
  <si>
    <t>E3</t>
  </si>
  <si>
    <t>položka</t>
  </si>
  <si>
    <t>F1</t>
  </si>
  <si>
    <t>AC</t>
  </si>
  <si>
    <t>BC</t>
  </si>
  <si>
    <t>CC</t>
  </si>
  <si>
    <t>EC</t>
  </si>
  <si>
    <t>FC</t>
  </si>
  <si>
    <t>volání do pevných sítí</t>
  </si>
  <si>
    <t>SMS</t>
  </si>
  <si>
    <t>případné další měsíční poplatky:</t>
  </si>
  <si>
    <t>volání mezinárodní Zóna 1 &gt; ČR</t>
  </si>
  <si>
    <t>volání mezinárodní Zóna 2 &gt; ČR</t>
  </si>
  <si>
    <t>volání mezinárodní Zóna 3 &gt; ČR</t>
  </si>
  <si>
    <t>SIM</t>
  </si>
  <si>
    <t>měsíční paušál za internet ČR - FUP 500 MB</t>
  </si>
  <si>
    <t>A - neomezený tarif</t>
  </si>
  <si>
    <t>B - běžný tarif</t>
  </si>
  <si>
    <t>cena v Kč bez DPH</t>
  </si>
  <si>
    <t>Celková nabídková cena s DPH:</t>
  </si>
  <si>
    <t>volání v rámci podnikové sítě (měsíční poplatek za VPN)</t>
  </si>
  <si>
    <t>jednorázový poplatek za zřízení VPN</t>
  </si>
  <si>
    <t>poplatek za přenos čísla</t>
  </si>
  <si>
    <t>D1</t>
  </si>
  <si>
    <t>D2</t>
  </si>
  <si>
    <t>DC</t>
  </si>
  <si>
    <t>B2</t>
  </si>
  <si>
    <t>F2</t>
  </si>
  <si>
    <t>DPH:</t>
  </si>
  <si>
    <t>G1</t>
  </si>
  <si>
    <t>G2</t>
  </si>
  <si>
    <t>G3</t>
  </si>
  <si>
    <t>D - internet v mobilu</t>
  </si>
  <si>
    <t>C - Ostatní služby</t>
  </si>
  <si>
    <t>Další případné jednorázové poplatky bez DPH:</t>
  </si>
  <si>
    <t>Mezisoučet měsíčně bez DPH (AC+BC+CC+DC+EC+FC):</t>
  </si>
  <si>
    <t xml:space="preserve"> Formulář "Výpočet nabídkové ceny"</t>
  </si>
  <si>
    <t>měsíční paušál (pouze volání a SMS v ČR bez datového připojení)</t>
  </si>
  <si>
    <t xml:space="preserve">volných SMS na 1 SIM za měsíc (maximálně 100 SMS): </t>
  </si>
  <si>
    <t xml:space="preserve">volných minut na 1 SIM za měsíc (maximálně 250 v. minut): </t>
  </si>
  <si>
    <t>obnovení SIM karty (ztráta apod.) (15 ks/rok)</t>
  </si>
  <si>
    <t>H - Celková nabídková cena</t>
  </si>
  <si>
    <t>GC</t>
  </si>
  <si>
    <t>H1</t>
  </si>
  <si>
    <t>H2</t>
  </si>
  <si>
    <t>H3</t>
  </si>
  <si>
    <t>H4</t>
  </si>
  <si>
    <t>H5</t>
  </si>
  <si>
    <t>HC1</t>
  </si>
  <si>
    <t>HC2</t>
  </si>
  <si>
    <t>HC3</t>
  </si>
  <si>
    <t xml:space="preserve">cena v Kč bez DPH </t>
  </si>
  <si>
    <t>za jednotku</t>
  </si>
  <si>
    <t>Mezisoučet ročně bez DPH (H1 x 12):</t>
  </si>
  <si>
    <t>Celková nabídková cena bez DPH (H3+H4-H5+GC):</t>
  </si>
  <si>
    <t>podrobný výpis</t>
  </si>
  <si>
    <r>
      <t xml:space="preserve">G - Jednorázové poplatky </t>
    </r>
    <r>
      <rPr>
        <sz val="10"/>
        <rFont val="Arial CE"/>
        <family val="0"/>
      </rPr>
      <t>(výše poplatku na celé plnění VZ)</t>
    </r>
  </si>
  <si>
    <t>měsíční paušál za internet ČR - FUP 1500 MB</t>
  </si>
  <si>
    <t>D3</t>
  </si>
  <si>
    <t>měsíční paušál za internet ČR - FUP 3000 MB</t>
  </si>
  <si>
    <t>volání do stejné sítě</t>
  </si>
  <si>
    <t>volání do ostatních mobilních sítí v ČR</t>
  </si>
  <si>
    <t>G4</t>
  </si>
  <si>
    <t>zřízení nového čísla včetně SIM karty</t>
  </si>
  <si>
    <t>Věrnostní program (např. hardware budget na nákup telefonních přístrojů) na 3 roky - maximálně 50 000 Kč bez DPH:</t>
  </si>
  <si>
    <t>Mezisoučet za 3 roky bez DPH (H2 x 3):
(H3 + 1,1*H3 + 1,2*H3):</t>
  </si>
  <si>
    <t>cena měsíčně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</si>
</sst>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#,##0\ &quot;Kč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name val="Symbol"/>
      <family val="1"/>
    </font>
    <font>
      <sz val="10"/>
      <name val="Arial CE"/>
      <family val="0"/>
    </font>
    <font>
      <sz val="10"/>
      <color indexed="23"/>
      <name val="Arial CE"/>
      <family val="0"/>
    </font>
    <font>
      <b/>
      <sz val="10"/>
      <name val="Arial"/>
      <family val="2"/>
    </font>
    <font>
      <sz val="14"/>
      <name val="Tahoma"/>
      <family val="2"/>
    </font>
    <font>
      <sz val="8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>
        <color rgb="FFB2B2B2"/>
      </left>
      <right style="medium"/>
      <top style="medium">
        <color rgb="FFB2B2B2"/>
      </top>
      <bottom style="thin">
        <color rgb="FFB2B2B2"/>
      </bottom>
    </border>
    <border>
      <left style="medium">
        <color rgb="FFB2B2B2"/>
      </left>
      <right style="medium"/>
      <top style="thin">
        <color rgb="FFB2B2B2"/>
      </top>
      <bottom style="medium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10" xfId="0" applyFill="1" applyBorder="1" applyAlignment="1">
      <alignment horizontal="center"/>
    </xf>
    <xf numFmtId="49" fontId="0" fillId="10" borderId="10" xfId="0" applyNumberFormat="1" applyFont="1" applyFill="1" applyBorder="1" applyAlignment="1">
      <alignment horizontal="left"/>
    </xf>
    <xf numFmtId="0" fontId="2" fillId="10" borderId="1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right"/>
    </xf>
    <xf numFmtId="0" fontId="2" fillId="10" borderId="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49" fontId="0" fillId="10" borderId="10" xfId="0" applyNumberFormat="1" applyFill="1" applyBorder="1" applyAlignment="1">
      <alignment horizontal="left"/>
    </xf>
    <xf numFmtId="49" fontId="0" fillId="1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10" borderId="1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0" fillId="10" borderId="13" xfId="0" applyFont="1" applyFill="1" applyBorder="1" applyAlignment="1">
      <alignment/>
    </xf>
    <xf numFmtId="49" fontId="0" fillId="10" borderId="0" xfId="0" applyNumberForma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1" fontId="8" fillId="10" borderId="14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right" vertical="top"/>
    </xf>
    <xf numFmtId="165" fontId="4" fillId="32" borderId="6" xfId="48" applyNumberFormat="1" applyFont="1" applyFill="1" applyAlignment="1">
      <alignment horizontal="right"/>
    </xf>
    <xf numFmtId="3" fontId="39" fillId="32" borderId="6" xfId="48" applyNumberFormat="1" applyFont="1" applyFill="1" applyAlignment="1">
      <alignment horizontal="right"/>
    </xf>
    <xf numFmtId="165" fontId="4" fillId="32" borderId="6" xfId="48" applyNumberFormat="1" applyFont="1" applyFill="1" applyAlignment="1">
      <alignment/>
    </xf>
    <xf numFmtId="165" fontId="0" fillId="32" borderId="6" xfId="48" applyNumberFormat="1" applyFont="1" applyFill="1" applyAlignment="1">
      <alignment/>
    </xf>
    <xf numFmtId="165" fontId="0" fillId="32" borderId="6" xfId="48" applyNumberFormat="1" applyFont="1" applyFill="1" applyAlignment="1">
      <alignment horizontal="right" vertical="top"/>
    </xf>
    <xf numFmtId="0" fontId="9" fillId="33" borderId="14" xfId="0" applyFont="1" applyFill="1" applyBorder="1" applyAlignment="1">
      <alignment/>
    </xf>
    <xf numFmtId="1" fontId="4" fillId="33" borderId="15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65" fontId="48" fillId="10" borderId="0" xfId="0" applyNumberFormat="1" applyFont="1" applyFill="1" applyBorder="1" applyAlignment="1">
      <alignment horizontal="center"/>
    </xf>
    <xf numFmtId="165" fontId="48" fillId="10" borderId="12" xfId="0" applyNumberFormat="1" applyFont="1" applyFill="1" applyBorder="1" applyAlignment="1">
      <alignment horizontal="center"/>
    </xf>
    <xf numFmtId="165" fontId="4" fillId="32" borderId="17" xfId="48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49" fontId="0" fillId="10" borderId="10" xfId="0" applyNumberFormat="1" applyFont="1" applyFill="1" applyBorder="1" applyAlignment="1">
      <alignment/>
    </xf>
    <xf numFmtId="165" fontId="4" fillId="0" borderId="18" xfId="0" applyNumberFormat="1" applyFont="1" applyBorder="1" applyAlignment="1">
      <alignment/>
    </xf>
    <xf numFmtId="165" fontId="2" fillId="10" borderId="19" xfId="0" applyNumberFormat="1" applyFont="1" applyFill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2" fillId="10" borderId="20" xfId="0" applyNumberFormat="1" applyFont="1" applyFill="1" applyBorder="1" applyAlignment="1">
      <alignment/>
    </xf>
    <xf numFmtId="4" fontId="39" fillId="32" borderId="6" xfId="48" applyNumberFormat="1" applyFont="1" applyFill="1" applyAlignment="1">
      <alignment horizontal="right"/>
    </xf>
    <xf numFmtId="4" fontId="48" fillId="10" borderId="0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/>
    </xf>
    <xf numFmtId="165" fontId="0" fillId="32" borderId="21" xfId="48" applyNumberFormat="1" applyFont="1" applyFill="1" applyBorder="1" applyAlignment="1">
      <alignment vertical="top"/>
    </xf>
    <xf numFmtId="165" fontId="0" fillId="32" borderId="22" xfId="48" applyNumberFormat="1" applyFont="1" applyFill="1" applyBorder="1" applyAlignment="1">
      <alignment vertical="top"/>
    </xf>
    <xf numFmtId="165" fontId="6" fillId="33" borderId="20" xfId="0" applyNumberFormat="1" applyFont="1" applyFill="1" applyBorder="1" applyAlignment="1">
      <alignment/>
    </xf>
    <xf numFmtId="165" fontId="6" fillId="33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10" borderId="15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10" borderId="16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2" fillId="33" borderId="23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>
      <alignment horizontal="center"/>
    </xf>
    <xf numFmtId="1" fontId="2" fillId="10" borderId="25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="115" zoomScaleNormal="115" zoomScalePageLayoutView="0" workbookViewId="0" topLeftCell="A1">
      <selection activeCell="H21" sqref="H21"/>
    </sheetView>
  </sheetViews>
  <sheetFormatPr defaultColWidth="9.140625" defaultRowHeight="12.75"/>
  <cols>
    <col min="1" max="1" width="2.8515625" style="2" customWidth="1"/>
    <col min="2" max="2" width="53.57421875" style="2" customWidth="1"/>
    <col min="3" max="3" width="17.421875" style="2" bestFit="1" customWidth="1"/>
    <col min="4" max="4" width="14.8515625" style="2" customWidth="1"/>
    <col min="5" max="5" width="12.00390625" style="2" customWidth="1"/>
    <col min="6" max="6" width="68.00390625" style="2" customWidth="1"/>
    <col min="7" max="7" width="7.140625" style="3" customWidth="1"/>
    <col min="8" max="8" width="11.57421875" style="2" bestFit="1" customWidth="1"/>
    <col min="9" max="9" width="11.28125" style="2" bestFit="1" customWidth="1"/>
    <col min="10" max="10" width="18.140625" style="2" customWidth="1"/>
    <col min="11" max="16384" width="9.140625" style="2" customWidth="1"/>
  </cols>
  <sheetData>
    <row r="1" spans="1:6" ht="18.75" thickBot="1">
      <c r="A1" s="93" t="s">
        <v>57</v>
      </c>
      <c r="B1" s="93"/>
      <c r="C1" s="93"/>
      <c r="D1" s="93"/>
      <c r="E1" s="93"/>
      <c r="F1" s="93"/>
    </row>
    <row r="2" spans="1:6" ht="12.75" customHeight="1">
      <c r="A2" s="79" t="s">
        <v>37</v>
      </c>
      <c r="B2" s="80"/>
      <c r="C2" s="80"/>
      <c r="D2" s="80"/>
      <c r="E2" s="80"/>
      <c r="F2" s="81"/>
    </row>
    <row r="3" spans="1:6" ht="12.75" customHeight="1">
      <c r="A3" s="28" t="s">
        <v>18</v>
      </c>
      <c r="B3" s="15" t="s">
        <v>2</v>
      </c>
      <c r="C3" s="22" t="s">
        <v>39</v>
      </c>
      <c r="D3" s="16" t="s">
        <v>0</v>
      </c>
      <c r="E3" s="26" t="s">
        <v>5</v>
      </c>
      <c r="F3" s="76" t="s">
        <v>87</v>
      </c>
    </row>
    <row r="4" spans="1:8" ht="12.75" customHeight="1">
      <c r="A4" s="31" t="s">
        <v>11</v>
      </c>
      <c r="B4" s="78" t="s">
        <v>58</v>
      </c>
      <c r="C4" s="43"/>
      <c r="D4" s="8" t="s">
        <v>17</v>
      </c>
      <c r="E4" s="44">
        <v>6</v>
      </c>
      <c r="F4" s="62">
        <f>ROUND(C4*E4,2)</f>
        <v>0</v>
      </c>
      <c r="H4" s="38"/>
    </row>
    <row r="5" spans="1:6" ht="12.75" customHeight="1" thickBot="1">
      <c r="A5" s="35" t="s">
        <v>24</v>
      </c>
      <c r="B5" s="86" t="s">
        <v>4</v>
      </c>
      <c r="C5" s="86"/>
      <c r="D5" s="86"/>
      <c r="E5" s="86"/>
      <c r="F5" s="63">
        <f>ROUND(F4,2)</f>
        <v>0</v>
      </c>
    </row>
    <row r="6" spans="1:6" ht="9" customHeight="1" thickBot="1">
      <c r="A6" s="11"/>
      <c r="B6" s="11"/>
      <c r="C6" s="11"/>
      <c r="D6" s="11"/>
      <c r="E6" s="11"/>
      <c r="F6" s="11"/>
    </row>
    <row r="7" spans="1:9" ht="12.75">
      <c r="A7" s="79" t="s">
        <v>38</v>
      </c>
      <c r="B7" s="80"/>
      <c r="C7" s="80"/>
      <c r="D7" s="80"/>
      <c r="E7" s="80"/>
      <c r="F7" s="81"/>
      <c r="G7" s="7"/>
      <c r="I7" s="4"/>
    </row>
    <row r="8" spans="1:9" ht="12.75">
      <c r="A8" s="17"/>
      <c r="B8" s="19"/>
      <c r="C8" s="19"/>
      <c r="D8" s="19"/>
      <c r="E8" s="19"/>
      <c r="F8" s="20"/>
      <c r="G8" s="7"/>
      <c r="I8" s="4"/>
    </row>
    <row r="9" spans="1:9" ht="15.75" customHeight="1">
      <c r="A9" s="17"/>
      <c r="B9" s="18" t="s">
        <v>60</v>
      </c>
      <c r="C9" s="67"/>
      <c r="D9" s="68">
        <f>ROUND((C13+C14+C15)/3,2)</f>
        <v>0</v>
      </c>
      <c r="E9" s="52">
        <f>ROUND((D9*C9),2)</f>
        <v>0</v>
      </c>
      <c r="F9" s="53">
        <f>ROUND(E9*E12,2)</f>
        <v>0</v>
      </c>
      <c r="G9" s="7"/>
      <c r="I9" s="4"/>
    </row>
    <row r="10" spans="1:9" ht="15.75" customHeight="1">
      <c r="A10" s="17"/>
      <c r="B10" s="18" t="s">
        <v>59</v>
      </c>
      <c r="C10" s="67"/>
      <c r="D10" s="68">
        <f>ROUND((C16+C17)/2,2)</f>
        <v>0</v>
      </c>
      <c r="E10" s="52">
        <f>ROUND((D10*C10),2)</f>
        <v>0</v>
      </c>
      <c r="F10" s="53">
        <f>ROUND(E10*E12,2)</f>
        <v>0</v>
      </c>
      <c r="G10" s="7"/>
      <c r="I10" s="4"/>
    </row>
    <row r="11" spans="1:6" ht="26.25" customHeight="1">
      <c r="A11" s="28" t="s">
        <v>18</v>
      </c>
      <c r="B11" s="15" t="s">
        <v>2</v>
      </c>
      <c r="C11" s="29" t="s">
        <v>39</v>
      </c>
      <c r="D11" s="21" t="s">
        <v>0</v>
      </c>
      <c r="E11" s="26" t="s">
        <v>5</v>
      </c>
      <c r="F11" s="77" t="s">
        <v>87</v>
      </c>
    </row>
    <row r="12" spans="1:7" ht="15">
      <c r="A12" s="30" t="s">
        <v>12</v>
      </c>
      <c r="B12" s="1" t="s">
        <v>58</v>
      </c>
      <c r="C12" s="45"/>
      <c r="D12" s="8" t="s">
        <v>17</v>
      </c>
      <c r="E12" s="44">
        <v>26</v>
      </c>
      <c r="F12" s="62">
        <f aca="true" t="shared" si="0" ref="F12:F17">ROUND(C12*E12,2)</f>
        <v>0</v>
      </c>
      <c r="G12" s="5"/>
    </row>
    <row r="13" spans="1:7" ht="12.75">
      <c r="A13" s="30" t="s">
        <v>47</v>
      </c>
      <c r="B13" s="1" t="s">
        <v>81</v>
      </c>
      <c r="C13" s="45"/>
      <c r="D13" s="8" t="s">
        <v>1</v>
      </c>
      <c r="E13" s="27">
        <v>1206</v>
      </c>
      <c r="F13" s="64">
        <f t="shared" si="0"/>
        <v>0</v>
      </c>
      <c r="G13" s="5"/>
    </row>
    <row r="14" spans="1:7" ht="12.75">
      <c r="A14" s="30" t="s">
        <v>13</v>
      </c>
      <c r="B14" s="25" t="s">
        <v>82</v>
      </c>
      <c r="C14" s="46"/>
      <c r="D14" s="8" t="s">
        <v>1</v>
      </c>
      <c r="E14" s="75">
        <v>2714</v>
      </c>
      <c r="F14" s="64">
        <f t="shared" si="0"/>
        <v>0</v>
      </c>
      <c r="G14" s="5"/>
    </row>
    <row r="15" spans="1:7" ht="12.75">
      <c r="A15" s="30" t="s">
        <v>14</v>
      </c>
      <c r="B15" s="1" t="s">
        <v>29</v>
      </c>
      <c r="C15" s="45"/>
      <c r="D15" s="8" t="s">
        <v>1</v>
      </c>
      <c r="E15" s="27">
        <v>636</v>
      </c>
      <c r="F15" s="64">
        <f t="shared" si="0"/>
        <v>0</v>
      </c>
      <c r="G15" s="5"/>
    </row>
    <row r="16" spans="1:8" ht="12.75">
      <c r="A16" s="30" t="s">
        <v>15</v>
      </c>
      <c r="B16" s="1" t="s">
        <v>9</v>
      </c>
      <c r="C16" s="45"/>
      <c r="D16" s="8" t="s">
        <v>30</v>
      </c>
      <c r="E16" s="27">
        <v>716</v>
      </c>
      <c r="F16" s="64">
        <f t="shared" si="0"/>
        <v>0</v>
      </c>
      <c r="G16" s="5"/>
      <c r="H16" s="9"/>
    </row>
    <row r="17" spans="1:8" ht="12.75">
      <c r="A17" s="30" t="s">
        <v>16</v>
      </c>
      <c r="B17" s="1" t="s">
        <v>10</v>
      </c>
      <c r="C17" s="45"/>
      <c r="D17" s="8" t="s">
        <v>30</v>
      </c>
      <c r="E17" s="27">
        <v>527</v>
      </c>
      <c r="F17" s="65">
        <f t="shared" si="0"/>
        <v>0</v>
      </c>
      <c r="G17" s="5"/>
      <c r="H17" s="9"/>
    </row>
    <row r="18" spans="1:7" ht="13.5" thickBot="1">
      <c r="A18" s="35" t="s">
        <v>25</v>
      </c>
      <c r="B18" s="86" t="s">
        <v>4</v>
      </c>
      <c r="C18" s="86"/>
      <c r="D18" s="86"/>
      <c r="E18" s="86"/>
      <c r="F18" s="66">
        <f>ROUND(SUM(F12:F17),2)</f>
        <v>0</v>
      </c>
      <c r="G18" s="5"/>
    </row>
    <row r="19" spans="1:6" ht="9" customHeight="1" thickBot="1">
      <c r="A19" s="11"/>
      <c r="B19" s="11"/>
      <c r="C19" s="11"/>
      <c r="D19" s="11"/>
      <c r="E19" s="11"/>
      <c r="F19" s="11"/>
    </row>
    <row r="20" spans="1:7" ht="12.75">
      <c r="A20" s="79" t="s">
        <v>54</v>
      </c>
      <c r="B20" s="80"/>
      <c r="C20" s="80"/>
      <c r="D20" s="80"/>
      <c r="E20" s="80"/>
      <c r="F20" s="81"/>
      <c r="G20" s="5"/>
    </row>
    <row r="21" spans="1:7" ht="12.75">
      <c r="A21" s="57" t="s">
        <v>18</v>
      </c>
      <c r="B21" s="58" t="s">
        <v>2</v>
      </c>
      <c r="C21" s="60" t="s">
        <v>72</v>
      </c>
      <c r="D21" s="60" t="s">
        <v>73</v>
      </c>
      <c r="E21" s="58" t="s">
        <v>5</v>
      </c>
      <c r="F21" s="59" t="s">
        <v>87</v>
      </c>
      <c r="G21" s="5"/>
    </row>
    <row r="22" spans="1:8" ht="12.75" customHeight="1">
      <c r="A22" s="30" t="s">
        <v>6</v>
      </c>
      <c r="B22" s="1" t="s">
        <v>41</v>
      </c>
      <c r="C22" s="54">
        <v>0</v>
      </c>
      <c r="D22" s="8" t="s">
        <v>35</v>
      </c>
      <c r="E22" s="27">
        <v>32</v>
      </c>
      <c r="F22" s="64">
        <f>ROUND(C22*E22,2)</f>
        <v>0</v>
      </c>
      <c r="G22" s="5"/>
      <c r="H22" s="24"/>
    </row>
    <row r="23" spans="1:7" ht="13.5" thickBot="1">
      <c r="A23" s="35" t="s">
        <v>26</v>
      </c>
      <c r="B23" s="86" t="s">
        <v>4</v>
      </c>
      <c r="C23" s="86"/>
      <c r="D23" s="86"/>
      <c r="E23" s="86"/>
      <c r="F23" s="63">
        <f>ROUND(F22,2)</f>
        <v>0</v>
      </c>
      <c r="G23" s="5"/>
    </row>
    <row r="24" spans="1:6" ht="9" customHeight="1" thickBot="1">
      <c r="A24" s="11"/>
      <c r="B24" s="11"/>
      <c r="C24" s="11"/>
      <c r="D24" s="11"/>
      <c r="E24" s="11"/>
      <c r="F24" s="11"/>
    </row>
    <row r="25" spans="1:7" ht="12.75">
      <c r="A25" s="79" t="s">
        <v>53</v>
      </c>
      <c r="B25" s="80"/>
      <c r="C25" s="80"/>
      <c r="D25" s="80"/>
      <c r="E25" s="80"/>
      <c r="F25" s="81"/>
      <c r="G25" s="5"/>
    </row>
    <row r="26" spans="1:7" ht="12.75">
      <c r="A26" s="28" t="s">
        <v>18</v>
      </c>
      <c r="B26" s="15" t="s">
        <v>2</v>
      </c>
      <c r="C26" s="61" t="s">
        <v>72</v>
      </c>
      <c r="D26" s="61" t="s">
        <v>73</v>
      </c>
      <c r="E26" s="22" t="s">
        <v>5</v>
      </c>
      <c r="F26" s="59" t="s">
        <v>87</v>
      </c>
      <c r="G26" s="5"/>
    </row>
    <row r="27" spans="1:8" ht="12.75">
      <c r="A27" s="33" t="s">
        <v>44</v>
      </c>
      <c r="B27" s="74" t="s">
        <v>36</v>
      </c>
      <c r="C27" s="45"/>
      <c r="D27" s="8" t="s">
        <v>17</v>
      </c>
      <c r="E27" s="37">
        <v>11</v>
      </c>
      <c r="F27" s="64">
        <f>ROUND(C27*E27,2)</f>
        <v>0</v>
      </c>
      <c r="G27" s="5"/>
      <c r="H27" s="24"/>
    </row>
    <row r="28" spans="1:8" ht="12.75">
      <c r="A28" s="33" t="s">
        <v>45</v>
      </c>
      <c r="B28" s="74" t="s">
        <v>78</v>
      </c>
      <c r="C28" s="45"/>
      <c r="D28" s="8" t="s">
        <v>17</v>
      </c>
      <c r="E28" s="37">
        <v>5</v>
      </c>
      <c r="F28" s="64">
        <f>ROUND(C28*E28,2)</f>
        <v>0</v>
      </c>
      <c r="G28" s="5"/>
      <c r="H28" s="24"/>
    </row>
    <row r="29" spans="1:8" ht="12.75">
      <c r="A29" s="33" t="s">
        <v>79</v>
      </c>
      <c r="B29" s="74" t="s">
        <v>80</v>
      </c>
      <c r="C29" s="45"/>
      <c r="D29" s="8" t="s">
        <v>17</v>
      </c>
      <c r="E29" s="37">
        <v>3</v>
      </c>
      <c r="F29" s="64">
        <f>ROUND(C29*E29,2)</f>
        <v>0</v>
      </c>
      <c r="G29" s="5"/>
      <c r="H29" s="24"/>
    </row>
    <row r="30" spans="1:7" ht="13.5" thickBot="1">
      <c r="A30" s="35" t="s">
        <v>46</v>
      </c>
      <c r="B30" s="86" t="s">
        <v>4</v>
      </c>
      <c r="C30" s="86"/>
      <c r="D30" s="86"/>
      <c r="E30" s="86"/>
      <c r="F30" s="63">
        <f>ROUND(SUM(F27:F29),2)</f>
        <v>0</v>
      </c>
      <c r="G30" s="5"/>
    </row>
    <row r="31" spans="1:7" ht="9" customHeight="1" thickBot="1">
      <c r="A31" s="12"/>
      <c r="B31" s="12"/>
      <c r="C31" s="12"/>
      <c r="D31" s="12"/>
      <c r="E31" s="12"/>
      <c r="F31" s="13"/>
      <c r="G31" s="5"/>
    </row>
    <row r="32" spans="1:7" s="10" customFormat="1" ht="12.75">
      <c r="A32" s="79" t="s">
        <v>7</v>
      </c>
      <c r="B32" s="80"/>
      <c r="C32" s="80"/>
      <c r="D32" s="80"/>
      <c r="E32" s="80"/>
      <c r="F32" s="81"/>
      <c r="G32" s="6"/>
    </row>
    <row r="33" spans="1:7" s="10" customFormat="1" ht="12.75">
      <c r="A33" s="28" t="s">
        <v>18</v>
      </c>
      <c r="B33" s="15" t="s">
        <v>2</v>
      </c>
      <c r="C33" s="22" t="s">
        <v>39</v>
      </c>
      <c r="D33" s="16" t="s">
        <v>0</v>
      </c>
      <c r="E33" s="22" t="s">
        <v>5</v>
      </c>
      <c r="F33" s="76" t="s">
        <v>87</v>
      </c>
      <c r="G33" s="6"/>
    </row>
    <row r="34" spans="1:7" s="10" customFormat="1" ht="12.75">
      <c r="A34" s="30" t="s">
        <v>19</v>
      </c>
      <c r="B34" s="1" t="s">
        <v>32</v>
      </c>
      <c r="C34" s="45"/>
      <c r="D34" s="8" t="s">
        <v>1</v>
      </c>
      <c r="E34" s="27">
        <v>52</v>
      </c>
      <c r="F34" s="64">
        <f>ROUND(C34*E34,2)</f>
        <v>0</v>
      </c>
      <c r="G34" s="6"/>
    </row>
    <row r="35" spans="1:7" s="10" customFormat="1" ht="12.75">
      <c r="A35" s="30" t="s">
        <v>20</v>
      </c>
      <c r="B35" s="1" t="s">
        <v>33</v>
      </c>
      <c r="C35" s="45"/>
      <c r="D35" s="8" t="s">
        <v>1</v>
      </c>
      <c r="E35" s="27">
        <v>12</v>
      </c>
      <c r="F35" s="64">
        <f>ROUND(C35*E35,2)</f>
        <v>0</v>
      </c>
      <c r="G35" s="6"/>
    </row>
    <row r="36" spans="1:7" s="10" customFormat="1" ht="12.75">
      <c r="A36" s="30" t="s">
        <v>21</v>
      </c>
      <c r="B36" s="1" t="s">
        <v>34</v>
      </c>
      <c r="C36" s="45"/>
      <c r="D36" s="8" t="s">
        <v>1</v>
      </c>
      <c r="E36" s="27">
        <v>3</v>
      </c>
      <c r="F36" s="64">
        <f>ROUND(C36*E36,2)</f>
        <v>0</v>
      </c>
      <c r="G36" s="6"/>
    </row>
    <row r="37" spans="1:7" s="10" customFormat="1" ht="13.5" thickBot="1">
      <c r="A37" s="35" t="s">
        <v>27</v>
      </c>
      <c r="B37" s="86" t="s">
        <v>4</v>
      </c>
      <c r="C37" s="86"/>
      <c r="D37" s="86"/>
      <c r="E37" s="86"/>
      <c r="F37" s="63">
        <f>ROUND(SUM(F34:F36),2)</f>
        <v>0</v>
      </c>
      <c r="G37" s="6"/>
    </row>
    <row r="38" spans="1:7" s="10" customFormat="1" ht="9.75" customHeight="1" thickBot="1">
      <c r="A38" s="12"/>
      <c r="B38" s="12"/>
      <c r="C38" s="12"/>
      <c r="D38" s="12"/>
      <c r="E38" s="12"/>
      <c r="F38" s="23"/>
      <c r="G38" s="6"/>
    </row>
    <row r="39" spans="1:7" s="10" customFormat="1" ht="12.75">
      <c r="A39" s="79" t="s">
        <v>8</v>
      </c>
      <c r="B39" s="80"/>
      <c r="C39" s="80"/>
      <c r="D39" s="80"/>
      <c r="E39" s="80"/>
      <c r="F39" s="81"/>
      <c r="G39" s="6"/>
    </row>
    <row r="40" spans="1:7" s="10" customFormat="1" ht="12.75">
      <c r="A40" s="28" t="s">
        <v>18</v>
      </c>
      <c r="B40" s="15" t="s">
        <v>2</v>
      </c>
      <c r="C40" s="22" t="s">
        <v>39</v>
      </c>
      <c r="D40" s="16" t="s">
        <v>0</v>
      </c>
      <c r="E40" s="22" t="s">
        <v>5</v>
      </c>
      <c r="F40" s="59" t="s">
        <v>87</v>
      </c>
      <c r="G40" s="6"/>
    </row>
    <row r="41" spans="1:7" s="10" customFormat="1" ht="12.75">
      <c r="A41" s="30" t="s">
        <v>23</v>
      </c>
      <c r="B41" s="14" t="s">
        <v>76</v>
      </c>
      <c r="C41" s="43"/>
      <c r="D41" s="8" t="s">
        <v>17</v>
      </c>
      <c r="E41" s="36">
        <f>E4+E12</f>
        <v>32</v>
      </c>
      <c r="F41" s="64">
        <f>ROUND(C41*E41,2)</f>
        <v>0</v>
      </c>
      <c r="G41" s="6"/>
    </row>
    <row r="42" spans="1:7" s="10" customFormat="1" ht="12.75">
      <c r="A42" s="30" t="s">
        <v>48</v>
      </c>
      <c r="B42" s="40" t="s">
        <v>31</v>
      </c>
      <c r="C42" s="47"/>
      <c r="D42" s="41" t="s">
        <v>17</v>
      </c>
      <c r="E42" s="42">
        <f>E41</f>
        <v>32</v>
      </c>
      <c r="F42" s="64">
        <f>ROUND(C42*E42,2)</f>
        <v>0</v>
      </c>
      <c r="G42" s="6"/>
    </row>
    <row r="43" spans="1:7" s="10" customFormat="1" ht="13.5" thickBot="1">
      <c r="A43" s="35" t="s">
        <v>28</v>
      </c>
      <c r="B43" s="86" t="s">
        <v>4</v>
      </c>
      <c r="C43" s="86"/>
      <c r="D43" s="86"/>
      <c r="E43" s="86"/>
      <c r="F43" s="63">
        <f>ROUND(SUM(F41:F42),2)</f>
        <v>0</v>
      </c>
      <c r="G43" s="6"/>
    </row>
    <row r="44" spans="1:7" s="10" customFormat="1" ht="9" customHeight="1" thickBot="1">
      <c r="A44" s="12"/>
      <c r="B44" s="12"/>
      <c r="C44" s="12"/>
      <c r="D44" s="12"/>
      <c r="E44" s="12"/>
      <c r="F44" s="23"/>
      <c r="G44" s="6"/>
    </row>
    <row r="45" spans="1:7" ht="12.75">
      <c r="A45" s="79" t="s">
        <v>77</v>
      </c>
      <c r="B45" s="80"/>
      <c r="C45" s="80"/>
      <c r="D45" s="80"/>
      <c r="E45" s="80"/>
      <c r="F45" s="81"/>
      <c r="G45" s="5"/>
    </row>
    <row r="46" spans="1:7" ht="12.75">
      <c r="A46" s="57" t="s">
        <v>18</v>
      </c>
      <c r="B46" s="58" t="s">
        <v>2</v>
      </c>
      <c r="C46" s="60" t="s">
        <v>72</v>
      </c>
      <c r="D46" s="60" t="s">
        <v>73</v>
      </c>
      <c r="E46" s="55"/>
      <c r="F46" s="56"/>
      <c r="G46" s="5"/>
    </row>
    <row r="47" spans="1:7" ht="12.75">
      <c r="A47" s="30" t="s">
        <v>50</v>
      </c>
      <c r="B47" s="1" t="s">
        <v>42</v>
      </c>
      <c r="C47" s="54"/>
      <c r="D47" s="8" t="s">
        <v>35</v>
      </c>
      <c r="E47" s="27">
        <v>32</v>
      </c>
      <c r="F47" s="64">
        <f>ROUND(C47*E47,2)</f>
        <v>0</v>
      </c>
      <c r="G47" s="5"/>
    </row>
    <row r="48" spans="1:8" ht="12.75">
      <c r="A48" s="30" t="s">
        <v>51</v>
      </c>
      <c r="B48" s="1" t="s">
        <v>61</v>
      </c>
      <c r="C48" s="45"/>
      <c r="D48" s="8" t="s">
        <v>35</v>
      </c>
      <c r="E48" s="27">
        <v>45</v>
      </c>
      <c r="F48" s="64">
        <f>ROUND(C48*E48,2)</f>
        <v>0</v>
      </c>
      <c r="G48" s="5"/>
      <c r="H48" s="9"/>
    </row>
    <row r="49" spans="1:8" ht="12.75">
      <c r="A49" s="30" t="s">
        <v>52</v>
      </c>
      <c r="B49" s="1" t="s">
        <v>43</v>
      </c>
      <c r="C49" s="45"/>
      <c r="D49" s="8" t="s">
        <v>35</v>
      </c>
      <c r="E49" s="27">
        <v>32</v>
      </c>
      <c r="F49" s="64">
        <f>ROUND(C49*E49,2)</f>
        <v>0</v>
      </c>
      <c r="G49" s="5"/>
      <c r="H49" s="9"/>
    </row>
    <row r="50" spans="1:8" ht="12.75">
      <c r="A50" s="30" t="s">
        <v>83</v>
      </c>
      <c r="B50" s="1" t="s">
        <v>84</v>
      </c>
      <c r="C50" s="45"/>
      <c r="D50" s="8" t="s">
        <v>35</v>
      </c>
      <c r="E50" s="27">
        <v>30</v>
      </c>
      <c r="F50" s="64">
        <f>ROUND(C50*E50,2)</f>
        <v>0</v>
      </c>
      <c r="G50" s="5"/>
      <c r="H50" s="9"/>
    </row>
    <row r="51" spans="1:7" ht="13.5" thickBot="1">
      <c r="A51" s="35" t="s">
        <v>63</v>
      </c>
      <c r="B51" s="86" t="s">
        <v>4</v>
      </c>
      <c r="C51" s="86"/>
      <c r="D51" s="86"/>
      <c r="E51" s="86"/>
      <c r="F51" s="63">
        <f>ROUND(F47+F48+F49+F50,2)</f>
        <v>0</v>
      </c>
      <c r="G51" s="5"/>
    </row>
    <row r="52" spans="1:7" s="10" customFormat="1" ht="9" customHeight="1" thickBot="1">
      <c r="A52" s="12"/>
      <c r="B52" s="12"/>
      <c r="C52" s="12"/>
      <c r="D52" s="12"/>
      <c r="E52" s="12"/>
      <c r="F52" s="23"/>
      <c r="G52" s="6"/>
    </row>
    <row r="53" spans="1:7" s="10" customFormat="1" ht="12.75">
      <c r="A53" s="50"/>
      <c r="B53" s="84" t="s">
        <v>62</v>
      </c>
      <c r="C53" s="84"/>
      <c r="D53" s="84"/>
      <c r="E53" s="84"/>
      <c r="F53" s="85"/>
      <c r="G53" s="6"/>
    </row>
    <row r="54" spans="1:7" s="10" customFormat="1" ht="12.75">
      <c r="A54" s="51" t="s">
        <v>18</v>
      </c>
      <c r="B54" s="82" t="s">
        <v>22</v>
      </c>
      <c r="C54" s="82"/>
      <c r="D54" s="82"/>
      <c r="E54" s="82"/>
      <c r="F54" s="49" t="s">
        <v>3</v>
      </c>
      <c r="G54" s="6"/>
    </row>
    <row r="55" spans="1:7" s="10" customFormat="1" ht="12.75">
      <c r="A55" s="32" t="s">
        <v>64</v>
      </c>
      <c r="B55" s="83" t="s">
        <v>56</v>
      </c>
      <c r="C55" s="83"/>
      <c r="D55" s="83"/>
      <c r="E55" s="83"/>
      <c r="F55" s="69">
        <f>ROUND(F5+F18+F23+F30+F37+F43-F9-F10,2)</f>
        <v>0</v>
      </c>
      <c r="G55" s="6"/>
    </row>
    <row r="56" spans="1:7" s="10" customFormat="1" ht="12.75">
      <c r="A56" s="32" t="s">
        <v>65</v>
      </c>
      <c r="B56" s="83" t="s">
        <v>74</v>
      </c>
      <c r="C56" s="83"/>
      <c r="D56" s="83"/>
      <c r="E56" s="83"/>
      <c r="F56" s="69">
        <f>ROUND(F55*12,2)</f>
        <v>0</v>
      </c>
      <c r="G56" s="6"/>
    </row>
    <row r="57" spans="1:7" s="10" customFormat="1" ht="13.5" thickBot="1">
      <c r="A57" s="32" t="s">
        <v>66</v>
      </c>
      <c r="B57" s="88" t="s">
        <v>86</v>
      </c>
      <c r="C57" s="89"/>
      <c r="D57" s="89"/>
      <c r="E57" s="89"/>
      <c r="F57" s="69">
        <f>ROUND(F56*3,2)</f>
        <v>0</v>
      </c>
      <c r="G57" s="6"/>
    </row>
    <row r="58" spans="1:7" s="10" customFormat="1" ht="12.75">
      <c r="A58" s="34" t="s">
        <v>67</v>
      </c>
      <c r="B58" s="90" t="s">
        <v>55</v>
      </c>
      <c r="C58" s="90"/>
      <c r="D58" s="90"/>
      <c r="E58" s="90"/>
      <c r="F58" s="70"/>
      <c r="G58" s="6"/>
    </row>
    <row r="59" spans="1:7" s="10" customFormat="1" ht="13.5" thickBot="1">
      <c r="A59" s="39" t="s">
        <v>68</v>
      </c>
      <c r="B59" s="91" t="s">
        <v>85</v>
      </c>
      <c r="C59" s="92"/>
      <c r="D59" s="92"/>
      <c r="E59" s="92"/>
      <c r="F59" s="71"/>
      <c r="G59" s="6"/>
    </row>
    <row r="60" spans="1:7" s="10" customFormat="1" ht="13.5" thickBot="1">
      <c r="A60" s="48" t="s">
        <v>69</v>
      </c>
      <c r="B60" s="87" t="s">
        <v>75</v>
      </c>
      <c r="C60" s="87"/>
      <c r="D60" s="87"/>
      <c r="E60" s="87"/>
      <c r="F60" s="72">
        <f>ROUND(F57+F58-F59+F51,2)</f>
        <v>0</v>
      </c>
      <c r="G60" s="6"/>
    </row>
    <row r="61" spans="1:7" s="10" customFormat="1" ht="13.5" thickBot="1">
      <c r="A61" s="48" t="s">
        <v>70</v>
      </c>
      <c r="B61" s="87" t="s">
        <v>49</v>
      </c>
      <c r="C61" s="87"/>
      <c r="D61" s="87"/>
      <c r="E61" s="87"/>
      <c r="F61" s="73">
        <f>ROUND(F60*0.21,2)</f>
        <v>0</v>
      </c>
      <c r="G61" s="6"/>
    </row>
    <row r="62" spans="1:7" s="10" customFormat="1" ht="13.5" thickBot="1">
      <c r="A62" s="48" t="s">
        <v>71</v>
      </c>
      <c r="B62" s="87" t="s">
        <v>40</v>
      </c>
      <c r="C62" s="87"/>
      <c r="D62" s="87"/>
      <c r="E62" s="87"/>
      <c r="F62" s="73">
        <f>ROUND(F60+F61,2)</f>
        <v>0</v>
      </c>
      <c r="G62" s="6"/>
    </row>
    <row r="63" spans="1:7" s="10" customFormat="1" ht="12.75">
      <c r="A63" s="2"/>
      <c r="B63" s="2"/>
      <c r="C63" s="2"/>
      <c r="D63" s="2"/>
      <c r="E63" s="2"/>
      <c r="F63" s="2"/>
      <c r="G63" s="6"/>
    </row>
    <row r="64" spans="1:7" s="10" customFormat="1" ht="12.75">
      <c r="A64" s="2"/>
      <c r="B64" s="2"/>
      <c r="C64" s="2"/>
      <c r="D64" s="2"/>
      <c r="E64" s="2"/>
      <c r="F64" s="2"/>
      <c r="G64" s="6"/>
    </row>
    <row r="65" spans="1:7" s="10" customFormat="1" ht="12.75">
      <c r="A65" s="2"/>
      <c r="B65" s="2"/>
      <c r="C65" s="2"/>
      <c r="D65" s="2"/>
      <c r="E65" s="2"/>
      <c r="F65" s="2"/>
      <c r="G65" s="6"/>
    </row>
    <row r="66" spans="1:7" s="10" customFormat="1" ht="12.75">
      <c r="A66" s="2"/>
      <c r="B66" s="2"/>
      <c r="C66" s="2"/>
      <c r="D66" s="2"/>
      <c r="E66" s="2"/>
      <c r="F66" s="2"/>
      <c r="G66" s="6"/>
    </row>
    <row r="67" spans="1:7" s="10" customFormat="1" ht="12.75">
      <c r="A67" s="2"/>
      <c r="B67" s="2"/>
      <c r="C67" s="2"/>
      <c r="D67" s="2"/>
      <c r="E67" s="2"/>
      <c r="F67" s="2"/>
      <c r="G67" s="6"/>
    </row>
    <row r="68" spans="1:7" s="10" customFormat="1" ht="12.75">
      <c r="A68" s="2"/>
      <c r="B68" s="2"/>
      <c r="C68" s="2"/>
      <c r="D68" s="2"/>
      <c r="E68" s="2"/>
      <c r="F68" s="2"/>
      <c r="G68" s="6"/>
    </row>
    <row r="69" spans="1:7" s="10" customFormat="1" ht="12.75">
      <c r="A69" s="2"/>
      <c r="B69" s="2"/>
      <c r="C69" s="2"/>
      <c r="D69" s="2"/>
      <c r="E69" s="2"/>
      <c r="F69" s="2"/>
      <c r="G69" s="6"/>
    </row>
    <row r="70" spans="1:7" s="10" customFormat="1" ht="12.75">
      <c r="A70" s="2"/>
      <c r="B70" s="2"/>
      <c r="C70" s="2"/>
      <c r="D70" s="2"/>
      <c r="E70" s="2"/>
      <c r="F70" s="2"/>
      <c r="G70" s="6"/>
    </row>
    <row r="71" spans="1:7" s="10" customFormat="1" ht="12.75">
      <c r="A71" s="2"/>
      <c r="B71" s="2"/>
      <c r="C71" s="2"/>
      <c r="D71" s="2"/>
      <c r="E71" s="2"/>
      <c r="F71" s="2"/>
      <c r="G71" s="6"/>
    </row>
    <row r="72" spans="1:7" s="10" customFormat="1" ht="12.75">
      <c r="A72" s="2"/>
      <c r="B72" s="2"/>
      <c r="C72" s="2"/>
      <c r="D72" s="2"/>
      <c r="E72" s="2"/>
      <c r="F72" s="2"/>
      <c r="G72" s="6"/>
    </row>
    <row r="73" spans="1:7" s="10" customFormat="1" ht="12.75">
      <c r="A73" s="2"/>
      <c r="B73" s="2"/>
      <c r="C73" s="2"/>
      <c r="D73" s="2"/>
      <c r="E73" s="2"/>
      <c r="F73" s="2"/>
      <c r="G73" s="6"/>
    </row>
    <row r="74" spans="1:7" s="10" customFormat="1" ht="12.75">
      <c r="A74" s="2"/>
      <c r="B74" s="2"/>
      <c r="C74" s="2"/>
      <c r="D74" s="2"/>
      <c r="E74" s="2"/>
      <c r="F74" s="2"/>
      <c r="G74" s="6"/>
    </row>
    <row r="75" spans="1:7" s="10" customFormat="1" ht="12.75">
      <c r="A75" s="2"/>
      <c r="B75" s="2"/>
      <c r="C75" s="2"/>
      <c r="D75" s="2"/>
      <c r="E75" s="2"/>
      <c r="F75" s="2"/>
      <c r="G75" s="6"/>
    </row>
    <row r="76" spans="1:7" s="10" customFormat="1" ht="12.75">
      <c r="A76" s="2"/>
      <c r="B76" s="2"/>
      <c r="C76" s="2"/>
      <c r="D76" s="2"/>
      <c r="E76" s="2"/>
      <c r="F76" s="2"/>
      <c r="G76" s="6"/>
    </row>
    <row r="77" spans="1:7" s="10" customFormat="1" ht="12.75">
      <c r="A77" s="2"/>
      <c r="B77" s="2"/>
      <c r="C77" s="2"/>
      <c r="D77" s="2"/>
      <c r="E77" s="2"/>
      <c r="F77" s="2"/>
      <c r="G77" s="6"/>
    </row>
    <row r="78" spans="1:7" s="10" customFormat="1" ht="12.75">
      <c r="A78" s="2"/>
      <c r="B78" s="2"/>
      <c r="C78" s="2"/>
      <c r="D78" s="2"/>
      <c r="E78" s="2"/>
      <c r="F78" s="2"/>
      <c r="G78" s="6"/>
    </row>
    <row r="79" spans="1:7" s="10" customFormat="1" ht="12.75">
      <c r="A79" s="2"/>
      <c r="B79" s="2"/>
      <c r="C79" s="2"/>
      <c r="D79" s="2"/>
      <c r="E79" s="2"/>
      <c r="F79" s="2"/>
      <c r="G79" s="6"/>
    </row>
    <row r="80" ht="12.75" customHeight="1">
      <c r="G80" s="5"/>
    </row>
    <row r="81" ht="12.75">
      <c r="G81" s="5"/>
    </row>
    <row r="86" ht="25.5" customHeight="1"/>
    <row r="92" ht="12.75" customHeight="1"/>
    <row r="102" ht="25.5" customHeight="1"/>
    <row r="104" ht="25.5" customHeight="1"/>
  </sheetData>
  <sheetProtection/>
  <mergeCells count="25">
    <mergeCell ref="A1:F1"/>
    <mergeCell ref="A7:F7"/>
    <mergeCell ref="A2:F2"/>
    <mergeCell ref="B37:E37"/>
    <mergeCell ref="B5:E5"/>
    <mergeCell ref="B18:E18"/>
    <mergeCell ref="A25:F25"/>
    <mergeCell ref="A20:F20"/>
    <mergeCell ref="B23:E23"/>
    <mergeCell ref="B30:E30"/>
    <mergeCell ref="B62:E62"/>
    <mergeCell ref="B61:E61"/>
    <mergeCell ref="B57:E57"/>
    <mergeCell ref="B60:E60"/>
    <mergeCell ref="B58:E58"/>
    <mergeCell ref="B59:E59"/>
    <mergeCell ref="A39:F39"/>
    <mergeCell ref="A32:F32"/>
    <mergeCell ref="B54:E54"/>
    <mergeCell ref="B55:E55"/>
    <mergeCell ref="B56:E56"/>
    <mergeCell ref="B53:F53"/>
    <mergeCell ref="B43:E43"/>
    <mergeCell ref="B51:E51"/>
    <mergeCell ref="A45:F4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Kozak Daniel</cp:lastModifiedBy>
  <cp:lastPrinted>2013-11-01T13:13:35Z</cp:lastPrinted>
  <dcterms:created xsi:type="dcterms:W3CDTF">2009-06-05T09:43:57Z</dcterms:created>
  <dcterms:modified xsi:type="dcterms:W3CDTF">2015-10-22T09:06:25Z</dcterms:modified>
  <cp:category/>
  <cp:version/>
  <cp:contentType/>
  <cp:contentStatus/>
</cp:coreProperties>
</file>