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45" windowWidth="14955" windowHeight="13290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Rekapitulace!$G$27</definedName>
    <definedName name="Dodavka0">Položky!#REF!</definedName>
    <definedName name="HSV">Rekapitulace!$E$27</definedName>
    <definedName name="HSV0">Položky!#REF!</definedName>
    <definedName name="HZS">Rekapitulace!$I$27</definedName>
    <definedName name="HZS0">Položky!#REF!</definedName>
    <definedName name="JKSO">'Krycí list'!$G$2</definedName>
    <definedName name="MJ">'Krycí list'!$G$5</definedName>
    <definedName name="Mont">Rekapitulace!$H$27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Položky!$A$1:$G$232</definedName>
    <definedName name="_xlnm.Print_Area" localSheetId="1">Rekapitulace!$A$1:$I$41</definedName>
    <definedName name="PocetMJ">'Krycí list'!$G$6</definedName>
    <definedName name="Poznamka">'Krycí list'!$B$37</definedName>
    <definedName name="Projektant">'Krycí list'!$C$8</definedName>
    <definedName name="PSV">Rekapitulace!$F$27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Rekapitulace!$H$40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25725"/>
</workbook>
</file>

<file path=xl/calcChain.xml><?xml version="1.0" encoding="utf-8"?>
<calcChain xmlns="http://schemas.openxmlformats.org/spreadsheetml/2006/main">
  <c r="D21" i="1"/>
  <c r="D20"/>
  <c r="D19"/>
  <c r="D18"/>
  <c r="D17"/>
  <c r="D16"/>
  <c r="D15"/>
  <c r="BE231" i="3"/>
  <c r="BD231"/>
  <c r="BC231"/>
  <c r="BB231"/>
  <c r="BA231"/>
  <c r="G231"/>
  <c r="BE230"/>
  <c r="BD230"/>
  <c r="BC230"/>
  <c r="BB230"/>
  <c r="BA230"/>
  <c r="G230"/>
  <c r="BE229"/>
  <c r="BD229"/>
  <c r="BC229"/>
  <c r="BB229"/>
  <c r="BA229"/>
  <c r="G229"/>
  <c r="BE228"/>
  <c r="BD228"/>
  <c r="BC228"/>
  <c r="BB228"/>
  <c r="BA228"/>
  <c r="G228"/>
  <c r="BE227"/>
  <c r="BD227"/>
  <c r="BC227"/>
  <c r="BB227"/>
  <c r="BA227"/>
  <c r="G227"/>
  <c r="BE226"/>
  <c r="BD226"/>
  <c r="BC226"/>
  <c r="BB226"/>
  <c r="BA226"/>
  <c r="G226"/>
  <c r="BE225"/>
  <c r="BD225"/>
  <c r="BC225"/>
  <c r="BB225"/>
  <c r="BA225"/>
  <c r="G225"/>
  <c r="BE224"/>
  <c r="BE232" s="1"/>
  <c r="I26" i="2" s="1"/>
  <c r="BD224" i="3"/>
  <c r="BC224"/>
  <c r="BC232" s="1"/>
  <c r="G26" i="2" s="1"/>
  <c r="BB224" i="3"/>
  <c r="BA224"/>
  <c r="BA232" s="1"/>
  <c r="E26" i="2" s="1"/>
  <c r="G224" i="3"/>
  <c r="B26" i="2"/>
  <c r="A26"/>
  <c r="BD232" i="3"/>
  <c r="H26" i="2" s="1"/>
  <c r="BB232" i="3"/>
  <c r="F26" i="2" s="1"/>
  <c r="G232" i="3"/>
  <c r="C232"/>
  <c r="BE221"/>
  <c r="BD221"/>
  <c r="BD222" s="1"/>
  <c r="H25" i="2" s="1"/>
  <c r="BC221" i="3"/>
  <c r="BA221"/>
  <c r="G221"/>
  <c r="BB221" s="1"/>
  <c r="BB222" s="1"/>
  <c r="F25" i="2" s="1"/>
  <c r="B25"/>
  <c r="A25"/>
  <c r="BE222" i="3"/>
  <c r="I25" i="2" s="1"/>
  <c r="BC222" i="3"/>
  <c r="G25" i="2" s="1"/>
  <c r="BA222" i="3"/>
  <c r="E25" i="2" s="1"/>
  <c r="C222" i="3"/>
  <c r="BE218"/>
  <c r="BD218"/>
  <c r="BC218"/>
  <c r="BA218"/>
  <c r="G218"/>
  <c r="BB218" s="1"/>
  <c r="BE217"/>
  <c r="BD217"/>
  <c r="BD219" s="1"/>
  <c r="H24" i="2" s="1"/>
  <c r="BC217" i="3"/>
  <c r="BA217"/>
  <c r="G217"/>
  <c r="BB217" s="1"/>
  <c r="B24" i="2"/>
  <c r="A24"/>
  <c r="BE219" i="3"/>
  <c r="I24" i="2" s="1"/>
  <c r="BC219" i="3"/>
  <c r="G24" i="2" s="1"/>
  <c r="BA219" i="3"/>
  <c r="E24" i="2" s="1"/>
  <c r="C219" i="3"/>
  <c r="BE214"/>
  <c r="BD214"/>
  <c r="BC214"/>
  <c r="BA214"/>
  <c r="G214"/>
  <c r="BB214" s="1"/>
  <c r="BE211"/>
  <c r="BD211"/>
  <c r="BC211"/>
  <c r="BA211"/>
  <c r="G211"/>
  <c r="BB211" s="1"/>
  <c r="BE210"/>
  <c r="BD210"/>
  <c r="BC210"/>
  <c r="BA210"/>
  <c r="G210"/>
  <c r="BB210" s="1"/>
  <c r="BE209"/>
  <c r="BD209"/>
  <c r="BC209"/>
  <c r="BA209"/>
  <c r="G209"/>
  <c r="BB209" s="1"/>
  <c r="BE208"/>
  <c r="BD208"/>
  <c r="BC208"/>
  <c r="BA208"/>
  <c r="G208"/>
  <c r="BB208" s="1"/>
  <c r="BE204"/>
  <c r="BD204"/>
  <c r="BC204"/>
  <c r="BA204"/>
  <c r="G204"/>
  <c r="BB204" s="1"/>
  <c r="BE200"/>
  <c r="BD200"/>
  <c r="BC200"/>
  <c r="BA200"/>
  <c r="G200"/>
  <c r="BB200" s="1"/>
  <c r="BE199"/>
  <c r="BD199"/>
  <c r="BC199"/>
  <c r="BA199"/>
  <c r="G199"/>
  <c r="BB199" s="1"/>
  <c r="BE198"/>
  <c r="BD198"/>
  <c r="BC198"/>
  <c r="BA198"/>
  <c r="G198"/>
  <c r="BB198" s="1"/>
  <c r="BE194"/>
  <c r="BD194"/>
  <c r="BD215" s="1"/>
  <c r="H23" i="2" s="1"/>
  <c r="BC194" i="3"/>
  <c r="BA194"/>
  <c r="G194"/>
  <c r="BB194" s="1"/>
  <c r="BB215" s="1"/>
  <c r="F23" i="2" s="1"/>
  <c r="B23"/>
  <c r="A23"/>
  <c r="BE215" i="3"/>
  <c r="I23" i="2" s="1"/>
  <c r="BC215" i="3"/>
  <c r="G23" i="2" s="1"/>
  <c r="BA215" i="3"/>
  <c r="E23" i="2" s="1"/>
  <c r="C215" i="3"/>
  <c r="BE191"/>
  <c r="BD191"/>
  <c r="BC191"/>
  <c r="BA191"/>
  <c r="G191"/>
  <c r="BB191" s="1"/>
  <c r="BE190"/>
  <c r="BD190"/>
  <c r="BC190"/>
  <c r="BA190"/>
  <c r="G190"/>
  <c r="BB190" s="1"/>
  <c r="BE189"/>
  <c r="BD189"/>
  <c r="BC189"/>
  <c r="BA189"/>
  <c r="G189"/>
  <c r="BB189" s="1"/>
  <c r="BE188"/>
  <c r="BD188"/>
  <c r="BC188"/>
  <c r="BA188"/>
  <c r="G188"/>
  <c r="BB188" s="1"/>
  <c r="BE187"/>
  <c r="BD187"/>
  <c r="BC187"/>
  <c r="BA187"/>
  <c r="G187"/>
  <c r="BB187" s="1"/>
  <c r="BE186"/>
  <c r="BD186"/>
  <c r="BC186"/>
  <c r="BA186"/>
  <c r="G186"/>
  <c r="BB186" s="1"/>
  <c r="BE185"/>
  <c r="BD185"/>
  <c r="BC185"/>
  <c r="BA185"/>
  <c r="G185"/>
  <c r="BB185" s="1"/>
  <c r="BE184"/>
  <c r="BD184"/>
  <c r="BC184"/>
  <c r="BA184"/>
  <c r="G184"/>
  <c r="BB184" s="1"/>
  <c r="BE183"/>
  <c r="BD183"/>
  <c r="BC183"/>
  <c r="BA183"/>
  <c r="G183"/>
  <c r="BB183" s="1"/>
  <c r="BE182"/>
  <c r="BD182"/>
  <c r="BC182"/>
  <c r="BA182"/>
  <c r="G182"/>
  <c r="BB182" s="1"/>
  <c r="BE181"/>
  <c r="BD181"/>
  <c r="BC181"/>
  <c r="BA181"/>
  <c r="G181"/>
  <c r="BB181" s="1"/>
  <c r="BE180"/>
  <c r="BD180"/>
  <c r="BC180"/>
  <c r="BA180"/>
  <c r="G180"/>
  <c r="BB180" s="1"/>
  <c r="BE179"/>
  <c r="BD179"/>
  <c r="BC179"/>
  <c r="BA179"/>
  <c r="G179"/>
  <c r="BB179" s="1"/>
  <c r="BE178"/>
  <c r="BD178"/>
  <c r="BC178"/>
  <c r="BA178"/>
  <c r="G178"/>
  <c r="BB178" s="1"/>
  <c r="BE177"/>
  <c r="BD177"/>
  <c r="BC177"/>
  <c r="BA177"/>
  <c r="G177"/>
  <c r="BB177" s="1"/>
  <c r="BE176"/>
  <c r="BD176"/>
  <c r="BC176"/>
  <c r="BA176"/>
  <c r="G176"/>
  <c r="BB176" s="1"/>
  <c r="BE175"/>
  <c r="BD175"/>
  <c r="BC175"/>
  <c r="BA175"/>
  <c r="G175"/>
  <c r="BB175" s="1"/>
  <c r="BE174"/>
  <c r="BD174"/>
  <c r="BC174"/>
  <c r="BA174"/>
  <c r="G174"/>
  <c r="BB174" s="1"/>
  <c r="BE173"/>
  <c r="BD173"/>
  <c r="BC173"/>
  <c r="BA173"/>
  <c r="G173"/>
  <c r="BB173" s="1"/>
  <c r="BE172"/>
  <c r="BD172"/>
  <c r="BC172"/>
  <c r="BA172"/>
  <c r="G172"/>
  <c r="BB172" s="1"/>
  <c r="BE171"/>
  <c r="BD171"/>
  <c r="BC171"/>
  <c r="BA171"/>
  <c r="G171"/>
  <c r="BB171" s="1"/>
  <c r="BE170"/>
  <c r="BD170"/>
  <c r="BD192" s="1"/>
  <c r="H22" i="2" s="1"/>
  <c r="BC170" i="3"/>
  <c r="BA170"/>
  <c r="G170"/>
  <c r="BB170" s="1"/>
  <c r="BB192" s="1"/>
  <c r="F22" i="2" s="1"/>
  <c r="B22"/>
  <c r="A22"/>
  <c r="BE192" i="3"/>
  <c r="I22" i="2" s="1"/>
  <c r="BC192" i="3"/>
  <c r="G22" i="2" s="1"/>
  <c r="BA192" i="3"/>
  <c r="E22" i="2" s="1"/>
  <c r="C192" i="3"/>
  <c r="BE167"/>
  <c r="BD167"/>
  <c r="BC167"/>
  <c r="BA167"/>
  <c r="G167"/>
  <c r="BB167" s="1"/>
  <c r="BE163"/>
  <c r="BD163"/>
  <c r="BC163"/>
  <c r="BA163"/>
  <c r="G163"/>
  <c r="BB163" s="1"/>
  <c r="BE160"/>
  <c r="BD160"/>
  <c r="BC160"/>
  <c r="BA160"/>
  <c r="G160"/>
  <c r="BB160" s="1"/>
  <c r="BE157"/>
  <c r="BD157"/>
  <c r="BC157"/>
  <c r="BA157"/>
  <c r="G157"/>
  <c r="BB157" s="1"/>
  <c r="BE156"/>
  <c r="BD156"/>
  <c r="BD168" s="1"/>
  <c r="H21" i="2" s="1"/>
  <c r="BC156" i="3"/>
  <c r="BA156"/>
  <c r="G156"/>
  <c r="BB156" s="1"/>
  <c r="B21" i="2"/>
  <c r="A21"/>
  <c r="BE168" i="3"/>
  <c r="I21" i="2" s="1"/>
  <c r="BC168" i="3"/>
  <c r="G21" i="2" s="1"/>
  <c r="BA168" i="3"/>
  <c r="E21" i="2" s="1"/>
  <c r="C168" i="3"/>
  <c r="BE153"/>
  <c r="BD153"/>
  <c r="BC153"/>
  <c r="BB153"/>
  <c r="G153"/>
  <c r="BA153" s="1"/>
  <c r="BE152"/>
  <c r="BD152"/>
  <c r="BC152"/>
  <c r="BB152"/>
  <c r="G152"/>
  <c r="BA152" s="1"/>
  <c r="BE151"/>
  <c r="BD151"/>
  <c r="BD154" s="1"/>
  <c r="H20" i="2" s="1"/>
  <c r="BC151" i="3"/>
  <c r="BB151"/>
  <c r="BB154" s="1"/>
  <c r="F20" i="2" s="1"/>
  <c r="G151" i="3"/>
  <c r="BA151" s="1"/>
  <c r="BA154" s="1"/>
  <c r="E20" i="2" s="1"/>
  <c r="B20"/>
  <c r="A20"/>
  <c r="BE154" i="3"/>
  <c r="I20" i="2" s="1"/>
  <c r="BC154" i="3"/>
  <c r="G20" i="2" s="1"/>
  <c r="C154" i="3"/>
  <c r="BE144"/>
  <c r="BD144"/>
  <c r="BC144"/>
  <c r="BB144"/>
  <c r="G144"/>
  <c r="BA144" s="1"/>
  <c r="BE139"/>
  <c r="BD139"/>
  <c r="BC139"/>
  <c r="BB139"/>
  <c r="G139"/>
  <c r="BA139" s="1"/>
  <c r="BE136"/>
  <c r="BD136"/>
  <c r="BC136"/>
  <c r="BB136"/>
  <c r="G136"/>
  <c r="BA136" s="1"/>
  <c r="BE132"/>
  <c r="BD132"/>
  <c r="BD149" s="1"/>
  <c r="H19" i="2" s="1"/>
  <c r="BC132" i="3"/>
  <c r="BB132"/>
  <c r="BB149" s="1"/>
  <c r="F19" i="2" s="1"/>
  <c r="G132" i="3"/>
  <c r="BA132" s="1"/>
  <c r="B19" i="2"/>
  <c r="A19"/>
  <c r="BE149" i="3"/>
  <c r="I19" i="2" s="1"/>
  <c r="BC149" i="3"/>
  <c r="G19" i="2" s="1"/>
  <c r="C149" i="3"/>
  <c r="BE127"/>
  <c r="BD127"/>
  <c r="BC127"/>
  <c r="BB127"/>
  <c r="G127"/>
  <c r="BA127" s="1"/>
  <c r="BE124"/>
  <c r="BD124"/>
  <c r="BC124"/>
  <c r="BB124"/>
  <c r="G124"/>
  <c r="BA124" s="1"/>
  <c r="BE122"/>
  <c r="BD122"/>
  <c r="BC122"/>
  <c r="BB122"/>
  <c r="G122"/>
  <c r="BA122" s="1"/>
  <c r="BE119"/>
  <c r="BD119"/>
  <c r="BC119"/>
  <c r="BB119"/>
  <c r="G119"/>
  <c r="BA119" s="1"/>
  <c r="BE116"/>
  <c r="BD116"/>
  <c r="BC116"/>
  <c r="BB116"/>
  <c r="G116"/>
  <c r="BA116" s="1"/>
  <c r="BE112"/>
  <c r="BD112"/>
  <c r="BC112"/>
  <c r="BB112"/>
  <c r="G112"/>
  <c r="BA112" s="1"/>
  <c r="BE109"/>
  <c r="BD109"/>
  <c r="BD130" s="1"/>
  <c r="H18" i="2" s="1"/>
  <c r="BC109" i="3"/>
  <c r="BB109"/>
  <c r="BB130" s="1"/>
  <c r="F18" i="2" s="1"/>
  <c r="G109" i="3"/>
  <c r="BA109" s="1"/>
  <c r="B18" i="2"/>
  <c r="A18"/>
  <c r="BE130" i="3"/>
  <c r="I18" i="2" s="1"/>
  <c r="BC130" i="3"/>
  <c r="G18" i="2" s="1"/>
  <c r="C130" i="3"/>
  <c r="BE106"/>
  <c r="BD106"/>
  <c r="BD107" s="1"/>
  <c r="H17" i="2" s="1"/>
  <c r="BC106" i="3"/>
  <c r="BB106"/>
  <c r="BB107" s="1"/>
  <c r="F17" i="2" s="1"/>
  <c r="G106" i="3"/>
  <c r="BA106" s="1"/>
  <c r="BA107" s="1"/>
  <c r="E17" i="2" s="1"/>
  <c r="B17"/>
  <c r="A17"/>
  <c r="BE107" i="3"/>
  <c r="I17" i="2" s="1"/>
  <c r="BC107" i="3"/>
  <c r="G17" i="2" s="1"/>
  <c r="C107" i="3"/>
  <c r="BE103"/>
  <c r="BD103"/>
  <c r="BC103"/>
  <c r="BB103"/>
  <c r="G103"/>
  <c r="BA103" s="1"/>
  <c r="BE102"/>
  <c r="BD102"/>
  <c r="BC102"/>
  <c r="BB102"/>
  <c r="G102"/>
  <c r="BA102" s="1"/>
  <c r="BE101"/>
  <c r="BD101"/>
  <c r="BC101"/>
  <c r="BB101"/>
  <c r="G101"/>
  <c r="BA101" s="1"/>
  <c r="BE100"/>
  <c r="BD100"/>
  <c r="BC100"/>
  <c r="BB100"/>
  <c r="G100"/>
  <c r="BA100" s="1"/>
  <c r="BE99"/>
  <c r="BD99"/>
  <c r="BC99"/>
  <c r="BB99"/>
  <c r="G99"/>
  <c r="BA99" s="1"/>
  <c r="BE98"/>
  <c r="BD98"/>
  <c r="BC98"/>
  <c r="BB98"/>
  <c r="G98"/>
  <c r="BA98" s="1"/>
  <c r="BE97"/>
  <c r="BD97"/>
  <c r="BC97"/>
  <c r="BB97"/>
  <c r="G97"/>
  <c r="BA97" s="1"/>
  <c r="BE96"/>
  <c r="BE104" s="1"/>
  <c r="I16" i="2" s="1"/>
  <c r="BD96" i="3"/>
  <c r="BC96"/>
  <c r="BB96"/>
  <c r="G96"/>
  <c r="BA96" s="1"/>
  <c r="BA104" s="1"/>
  <c r="E16" i="2" s="1"/>
  <c r="B16"/>
  <c r="A16"/>
  <c r="BC104" i="3"/>
  <c r="G16" i="2" s="1"/>
  <c r="C104" i="3"/>
  <c r="BE93"/>
  <c r="BD93"/>
  <c r="BD94" s="1"/>
  <c r="H15" i="2" s="1"/>
  <c r="BC93" i="3"/>
  <c r="BB93"/>
  <c r="BB94" s="1"/>
  <c r="F15" i="2" s="1"/>
  <c r="G93" i="3"/>
  <c r="BA93" s="1"/>
  <c r="BA94" s="1"/>
  <c r="E15" i="2" s="1"/>
  <c r="B15"/>
  <c r="A15"/>
  <c r="BE94" i="3"/>
  <c r="I15" i="2" s="1"/>
  <c r="BC94" i="3"/>
  <c r="G15" i="2" s="1"/>
  <c r="C94" i="3"/>
  <c r="BE87"/>
  <c r="BD87"/>
  <c r="BC87"/>
  <c r="BB87"/>
  <c r="G87"/>
  <c r="BA87" s="1"/>
  <c r="BE83"/>
  <c r="BD83"/>
  <c r="BC83"/>
  <c r="BB83"/>
  <c r="G83"/>
  <c r="BA83" s="1"/>
  <c r="BE78"/>
  <c r="BD78"/>
  <c r="BC78"/>
  <c r="BB78"/>
  <c r="G78"/>
  <c r="BA78" s="1"/>
  <c r="BE73"/>
  <c r="BD73"/>
  <c r="BD91" s="1"/>
  <c r="H14" i="2" s="1"/>
  <c r="BC73" i="3"/>
  <c r="BB73"/>
  <c r="BB91" s="1"/>
  <c r="F14" i="2" s="1"/>
  <c r="G73" i="3"/>
  <c r="BA73" s="1"/>
  <c r="B14" i="2"/>
  <c r="A14"/>
  <c r="BE91" i="3"/>
  <c r="I14" i="2" s="1"/>
  <c r="BC91" i="3"/>
  <c r="G14" i="2" s="1"/>
  <c r="C91" i="3"/>
  <c r="BE66"/>
  <c r="BD66"/>
  <c r="BD71" s="1"/>
  <c r="H13" i="2" s="1"/>
  <c r="BC66" i="3"/>
  <c r="BB66"/>
  <c r="BB71" s="1"/>
  <c r="F13" i="2" s="1"/>
  <c r="G66" i="3"/>
  <c r="BA66" s="1"/>
  <c r="BA71" s="1"/>
  <c r="E13" i="2" s="1"/>
  <c r="B13"/>
  <c r="A13"/>
  <c r="BE71" i="3"/>
  <c r="I13" i="2" s="1"/>
  <c r="BC71" i="3"/>
  <c r="G13" i="2" s="1"/>
  <c r="C71" i="3"/>
  <c r="BE63"/>
  <c r="BD63"/>
  <c r="BC63"/>
  <c r="BB63"/>
  <c r="G63"/>
  <c r="BA63" s="1"/>
  <c r="BE61"/>
  <c r="BD61"/>
  <c r="BC61"/>
  <c r="BC64" s="1"/>
  <c r="G12" i="2" s="1"/>
  <c r="BB61" i="3"/>
  <c r="G61"/>
  <c r="BA61" s="1"/>
  <c r="BE59"/>
  <c r="BD59"/>
  <c r="BD64" s="1"/>
  <c r="H12" i="2" s="1"/>
  <c r="BC59" i="3"/>
  <c r="BB59"/>
  <c r="BB64" s="1"/>
  <c r="F12" i="2" s="1"/>
  <c r="G59" i="3"/>
  <c r="BA59" s="1"/>
  <c r="B12" i="2"/>
  <c r="A12"/>
  <c r="BE64" i="3"/>
  <c r="I12" i="2" s="1"/>
  <c r="C64" i="3"/>
  <c r="BE56"/>
  <c r="BD56"/>
  <c r="BC56"/>
  <c r="BB56"/>
  <c r="G56"/>
  <c r="BA56" s="1"/>
  <c r="BE55"/>
  <c r="BD55"/>
  <c r="BC55"/>
  <c r="BB55"/>
  <c r="G55"/>
  <c r="BA55" s="1"/>
  <c r="BE54"/>
  <c r="BD54"/>
  <c r="BC54"/>
  <c r="BB54"/>
  <c r="G54"/>
  <c r="BA54" s="1"/>
  <c r="BE53"/>
  <c r="BD53"/>
  <c r="BC53"/>
  <c r="BB53"/>
  <c r="G53"/>
  <c r="BA53" s="1"/>
  <c r="BE52"/>
  <c r="BD52"/>
  <c r="BC52"/>
  <c r="BB52"/>
  <c r="G52"/>
  <c r="BA52" s="1"/>
  <c r="BE50"/>
  <c r="BE57" s="1"/>
  <c r="I11" i="2" s="1"/>
  <c r="BD50" i="3"/>
  <c r="BC50"/>
  <c r="BB50"/>
  <c r="G50"/>
  <c r="BA50" s="1"/>
  <c r="BA57" s="1"/>
  <c r="E11" i="2" s="1"/>
  <c r="B11"/>
  <c r="A11"/>
  <c r="BC57" i="3"/>
  <c r="G11" i="2" s="1"/>
  <c r="C57" i="3"/>
  <c r="BE47"/>
  <c r="BE48" s="1"/>
  <c r="I10" i="2" s="1"/>
  <c r="BD47" i="3"/>
  <c r="BD48" s="1"/>
  <c r="H10" i="2" s="1"/>
  <c r="BC47" i="3"/>
  <c r="BB47"/>
  <c r="BB48" s="1"/>
  <c r="F10" i="2" s="1"/>
  <c r="G47" i="3"/>
  <c r="BA47" s="1"/>
  <c r="BA48" s="1"/>
  <c r="E10" i="2" s="1"/>
  <c r="B10"/>
  <c r="A10"/>
  <c r="BC48" i="3"/>
  <c r="G10" i="2" s="1"/>
  <c r="C48" i="3"/>
  <c r="BE38"/>
  <c r="BD38"/>
  <c r="BC38"/>
  <c r="BB38"/>
  <c r="G38"/>
  <c r="BA38" s="1"/>
  <c r="BE28"/>
  <c r="BD28"/>
  <c r="BD45" s="1"/>
  <c r="H9" i="2" s="1"/>
  <c r="BC28" i="3"/>
  <c r="BB28"/>
  <c r="BB45" s="1"/>
  <c r="F9" i="2" s="1"/>
  <c r="G28" i="3"/>
  <c r="BA28" s="1"/>
  <c r="B9" i="2"/>
  <c r="A9"/>
  <c r="BE45" i="3"/>
  <c r="I9" i="2" s="1"/>
  <c r="BC45" i="3"/>
  <c r="G9" i="2" s="1"/>
  <c r="C45" i="3"/>
  <c r="BE23"/>
  <c r="BD23"/>
  <c r="BC23"/>
  <c r="BB23"/>
  <c r="G23"/>
  <c r="BA23" s="1"/>
  <c r="BE21"/>
  <c r="BE26" s="1"/>
  <c r="I8" i="2" s="1"/>
  <c r="BD21" i="3"/>
  <c r="BC21"/>
  <c r="BB21"/>
  <c r="G21"/>
  <c r="BA21" s="1"/>
  <c r="BA26" s="1"/>
  <c r="E8" i="2" s="1"/>
  <c r="B8"/>
  <c r="A8"/>
  <c r="BC26" i="3"/>
  <c r="G8" i="2" s="1"/>
  <c r="C26" i="3"/>
  <c r="BE18"/>
  <c r="BD18"/>
  <c r="BC18"/>
  <c r="BB18"/>
  <c r="G18"/>
  <c r="BA18" s="1"/>
  <c r="BE17"/>
  <c r="BD17"/>
  <c r="BC17"/>
  <c r="BB17"/>
  <c r="G17"/>
  <c r="BA17" s="1"/>
  <c r="BE16"/>
  <c r="BD16"/>
  <c r="BC16"/>
  <c r="BB16"/>
  <c r="G16"/>
  <c r="BA16" s="1"/>
  <c r="BE15"/>
  <c r="BD15"/>
  <c r="BC15"/>
  <c r="BB15"/>
  <c r="G15"/>
  <c r="BA15" s="1"/>
  <c r="BE14"/>
  <c r="BD14"/>
  <c r="BC14"/>
  <c r="BB14"/>
  <c r="G14"/>
  <c r="BA14" s="1"/>
  <c r="BE13"/>
  <c r="BD13"/>
  <c r="BC13"/>
  <c r="BB13"/>
  <c r="G13"/>
  <c r="BA13" s="1"/>
  <c r="BE12"/>
  <c r="BD12"/>
  <c r="BC12"/>
  <c r="BB12"/>
  <c r="G12"/>
  <c r="BA12" s="1"/>
  <c r="BE11"/>
  <c r="BD11"/>
  <c r="BC11"/>
  <c r="BB11"/>
  <c r="G11"/>
  <c r="BA11" s="1"/>
  <c r="BE10"/>
  <c r="BD10"/>
  <c r="BC10"/>
  <c r="BB10"/>
  <c r="G10"/>
  <c r="BA10" s="1"/>
  <c r="BE9"/>
  <c r="BD9"/>
  <c r="BC9"/>
  <c r="BB9"/>
  <c r="G9"/>
  <c r="BA9" s="1"/>
  <c r="BE8"/>
  <c r="BE19" s="1"/>
  <c r="I7" i="2" s="1"/>
  <c r="BD8" i="3"/>
  <c r="BC8"/>
  <c r="BB8"/>
  <c r="G8"/>
  <c r="BA8" s="1"/>
  <c r="BA19" s="1"/>
  <c r="E7" i="2" s="1"/>
  <c r="B7"/>
  <c r="A7"/>
  <c r="BC19" i="3"/>
  <c r="G7" i="2" s="1"/>
  <c r="C19" i="3"/>
  <c r="E4"/>
  <c r="C4"/>
  <c r="F3"/>
  <c r="C3"/>
  <c r="C2" i="2"/>
  <c r="C1"/>
  <c r="C33" i="1"/>
  <c r="F33" s="1"/>
  <c r="C31"/>
  <c r="C9"/>
  <c r="G7"/>
  <c r="D2"/>
  <c r="C2"/>
  <c r="BB19" i="3" l="1"/>
  <c r="F7" i="2" s="1"/>
  <c r="BD19" i="3"/>
  <c r="H7" i="2" s="1"/>
  <c r="BB26" i="3"/>
  <c r="F8" i="2" s="1"/>
  <c r="BD26" i="3"/>
  <c r="H8" i="2" s="1"/>
  <c r="BB57" i="3"/>
  <c r="F11" i="2" s="1"/>
  <c r="BD57" i="3"/>
  <c r="H11" i="2" s="1"/>
  <c r="BB104" i="3"/>
  <c r="F16" i="2" s="1"/>
  <c r="BD104" i="3"/>
  <c r="H16" i="2" s="1"/>
  <c r="G27"/>
  <c r="C18" i="1" s="1"/>
  <c r="BB219" i="3"/>
  <c r="F24" i="2" s="1"/>
  <c r="I27"/>
  <c r="C21" i="1" s="1"/>
  <c r="H27" i="2"/>
  <c r="C17" i="1" s="1"/>
  <c r="BA45" i="3"/>
  <c r="E9" i="2" s="1"/>
  <c r="BA64" i="3"/>
  <c r="E12" i="2" s="1"/>
  <c r="BA91" i="3"/>
  <c r="E14" i="2" s="1"/>
  <c r="BA130" i="3"/>
  <c r="E18" i="2" s="1"/>
  <c r="BA149" i="3"/>
  <c r="E19" i="2" s="1"/>
  <c r="BB168" i="3"/>
  <c r="F21" i="2" s="1"/>
  <c r="F27" s="1"/>
  <c r="C16" i="1" s="1"/>
  <c r="G19" i="3"/>
  <c r="G26"/>
  <c r="G45"/>
  <c r="G48"/>
  <c r="G57"/>
  <c r="G64"/>
  <c r="G71"/>
  <c r="G91"/>
  <c r="G94"/>
  <c r="G104"/>
  <c r="G107"/>
  <c r="G130"/>
  <c r="G149"/>
  <c r="G154"/>
  <c r="G168"/>
  <c r="G192"/>
  <c r="G215"/>
  <c r="G219"/>
  <c r="G222"/>
  <c r="E27" i="2" l="1"/>
  <c r="C15" i="1"/>
  <c r="C19" s="1"/>
  <c r="C22" s="1"/>
  <c r="G39" i="2"/>
  <c r="I39" s="1"/>
  <c r="G38"/>
  <c r="I38" s="1"/>
  <c r="G21" i="1" s="1"/>
  <c r="G37" i="2"/>
  <c r="I37" s="1"/>
  <c r="G20" i="1" s="1"/>
  <c r="G36" i="2"/>
  <c r="I36" s="1"/>
  <c r="G19" i="1" s="1"/>
  <c r="G35" i="2"/>
  <c r="I35" s="1"/>
  <c r="G18" i="1" s="1"/>
  <c r="G34" i="2"/>
  <c r="I34" s="1"/>
  <c r="G17" i="1" s="1"/>
  <c r="G33" i="2"/>
  <c r="I33" s="1"/>
  <c r="G16" i="1" s="1"/>
  <c r="G32" i="2"/>
  <c r="I32" s="1"/>
  <c r="G15" i="1" l="1"/>
  <c r="H40" i="2"/>
  <c r="G23" i="1" s="1"/>
  <c r="G22" s="1"/>
  <c r="C23" l="1"/>
  <c r="F30" s="1"/>
  <c r="F31" l="1"/>
  <c r="F34" s="1"/>
</calcChain>
</file>

<file path=xl/sharedStrings.xml><?xml version="1.0" encoding="utf-8"?>
<sst xmlns="http://schemas.openxmlformats.org/spreadsheetml/2006/main" count="643" uniqueCount="396">
  <si>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</si>
  <si>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</si>
  <si>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</si>
  <si>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</si>
  <si>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</si>
  <si>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</si>
  <si>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</si>
  <si>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</si>
  <si>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</si>
  <si>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</si>
  <si>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</si>
  <si>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</si>
  <si>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</si>
  <si>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</si>
  <si>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</si>
  <si>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</si>
  <si>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</si>
  <si>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</si>
  <si>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</si>
  <si>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</si>
  <si>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</si>
  <si>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</si>
  <si>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</si>
  <si>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</si>
  <si>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</si>
  <si>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</si>
  <si>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</si>
  <si>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</si>
  <si>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</si>
  <si>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</si>
  <si>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</si>
  <si>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</si>
  <si>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</si>
  <si>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</si>
  <si>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</si>
  <si>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</si>
  <si>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</si>
  <si>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</si>
  <si>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</si>
  <si>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</si>
  <si>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</si>
  <si>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</si>
  <si>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</si>
  <si>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</si>
  <si>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</si>
  <si>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</si>
  <si>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</si>
  <si>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</si>
  <si>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</si>
  <si>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</si>
  <si>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</si>
  <si>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</si>
  <si>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</si>
  <si>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</si>
  <si>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</si>
  <si>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</si>
  <si>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</si>
  <si>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</si>
  <si>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</si>
  <si>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</si>
  <si>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</si>
  <si>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</si>
  <si>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</si>
  <si>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</si>
  <si>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</si>
  <si>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</si>
  <si>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</si>
  <si>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</si>
  <si>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</si>
  <si>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</si>
  <si>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</si>
  <si>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</si>
  <si>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</si>
  <si>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</si>
  <si>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</si>
  <si>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Celkem za</t>
  </si>
  <si>
    <t>SLEPÝ ROZPOČET</t>
  </si>
  <si>
    <t>Slepý rozpočet</t>
  </si>
  <si>
    <t>2012</t>
  </si>
  <si>
    <t>AOPK ČR - Správa CHKO Mikulov</t>
  </si>
  <si>
    <t>01</t>
  </si>
  <si>
    <t>Rekonstrukce garáže ul. Na Jámě</t>
  </si>
  <si>
    <t>13.06.2012</t>
  </si>
  <si>
    <t>Rozpočet rekonstrukce objektu</t>
  </si>
  <si>
    <t>122202202R00</t>
  </si>
  <si>
    <t xml:space="preserve">Odkopávky pro silnice v hor. 3 do 1000 m3 </t>
  </si>
  <si>
    <t>m3</t>
  </si>
  <si>
    <t>122202209R00</t>
  </si>
  <si>
    <t xml:space="preserve">Příplatek za lepivost - odkop. pro silnice v hor.3 </t>
  </si>
  <si>
    <t>132201209R00</t>
  </si>
  <si>
    <t xml:space="preserve">Příplatek za lepivost - hloubení rýh 200cm v hor.3 </t>
  </si>
  <si>
    <t>132201212R00</t>
  </si>
  <si>
    <t xml:space="preserve">Hloubení rýh š.do 200 cm hor.3 do 1000m3,STROJNĚ </t>
  </si>
  <si>
    <t>161101101R00</t>
  </si>
  <si>
    <t xml:space="preserve">Svislé přemístění výkopku z hor.1-4 do 2,5 m </t>
  </si>
  <si>
    <t>162301102R00</t>
  </si>
  <si>
    <t xml:space="preserve">Vodorovné přemístění výkopku z hor.1-4 do 1000 m </t>
  </si>
  <si>
    <t>162701101R00</t>
  </si>
  <si>
    <t xml:space="preserve">Vodorovné přemístění výkopku z hor.1-4 do 6000 m </t>
  </si>
  <si>
    <t>171201201R00</t>
  </si>
  <si>
    <t xml:space="preserve">Uložení sypaniny na skl.-modelace na výšku přes 2m </t>
  </si>
  <si>
    <t>174101101R00</t>
  </si>
  <si>
    <t xml:space="preserve">Zásyp jam, rýh, šachet se zhutněním </t>
  </si>
  <si>
    <t>175101101R00</t>
  </si>
  <si>
    <t xml:space="preserve">Obsyp potrubí bez prohození sypaniny </t>
  </si>
  <si>
    <t>181101101R00</t>
  </si>
  <si>
    <t xml:space="preserve">Úprava pláně v zářezech v hor. 1-4, bez zhutnění </t>
  </si>
  <si>
    <t>m2</t>
  </si>
  <si>
    <t>2</t>
  </si>
  <si>
    <t>Základy a zvláštní zakládání</t>
  </si>
  <si>
    <t>271571111R00</t>
  </si>
  <si>
    <t xml:space="preserve">Polštář základu ze štěrkopísku tříděného </t>
  </si>
  <si>
    <t>0,5 * 0,1 * (7,8+6,7+5+4,25+4,05)</t>
  </si>
  <si>
    <t>274313511R00</t>
  </si>
  <si>
    <t xml:space="preserve">Beton základových pasů prostý C 12/15 (B 12,5) </t>
  </si>
  <si>
    <t>Položka obsahuje náklady na dodávku a uložení betonu do připravené konstrukce. Bednění se oceňuje samostatně.</t>
  </si>
  <si>
    <t>0,5 * 0,9 * (7,8+6,7+5+4,25+4,05)</t>
  </si>
  <si>
    <t>3</t>
  </si>
  <si>
    <t>Svislé a kompletní konstrukce</t>
  </si>
  <si>
    <t>311238115R00</t>
  </si>
  <si>
    <t xml:space="preserve">Zdivo POROTHERM 30 P+D P 10 na MVC 5 tl. 30 cm </t>
  </si>
  <si>
    <t>V položkách zdiva jsou zakalkulovány i náklady na:</t>
  </si>
  <si>
    <t>a) očištění podkladu pro zdivo, navlhčení podkladu vodou, založení zdí, navlhčení tvárnic, natažení šňůry a stočení, rozepsání jednotlivých řad na lať, rozprostření malty, kladení tvárnic na pero a drážku včetně maltování ložné spáry, případné řezání tvárnic, provážení rohů a koutů svisle, provážení výškových bodů,</t>
  </si>
  <si>
    <t>b) vyzdívání ostění, parapetů, jednotlivých výklenků průběžných svislých nik, podélných výstupků a říms, provádění ústupků tvořících vodorovné a svislé rýhy, prostupů, kapes, zaoblení rohů a koutů, zavázání zdiva a příček do ostatního zdiva na kapsy nebo ozuby apod.,</t>
  </si>
  <si>
    <t>c) vynechání rýh, instalačních drážek, průduchů, výklenků (nik), prostupů a jiných dutin, které jsou zakresleny v projektu (např. ve zdivu, příčkách, betonových konstrukcích apod.),</t>
  </si>
  <si>
    <t>d) doplňkové tvarovky k ukončení zdiva např. u otvorů a v rozích.</t>
  </si>
  <si>
    <t>Ztratné cihel je kalkulováno ve výši 2 %.</t>
  </si>
  <si>
    <t>(2,65+3,05)/2 * (7,8+6,7+5+4,25+4,05)</t>
  </si>
  <si>
    <t>odpočet otvorů:- 3 * 2,25 * 2</t>
  </si>
  <si>
    <t>342264031RT2</t>
  </si>
  <si>
    <t>Podhled sádrokartonový dřevěná konstr. rychlozávěs desky protipožární tl. 12,5 mm, bez izolace</t>
  </si>
  <si>
    <t>Položka je určena pro podhled sádrokartonový na dřevěnou konstrukci uchycenou rychlozávěsem, z desek tl. 12,5 mm.</t>
  </si>
  <si>
    <t>V položce jsou zakalkulovány náklady na zřízení nosné konstrukce podhledu, dodávku a montáž desek tl. 12,5 mm včetně úpravy spár a rohů.</t>
  </si>
  <si>
    <t>V položce není zakalkulována povrchová úprava podhledu.</t>
  </si>
  <si>
    <t>V položce není zakalkulována dodávka ani montáž tepelné izolace. Tyto práce se oceňují dle sborníku 800 - 713 Izolace tepelné.</t>
  </si>
  <si>
    <t>Při použití desek jiné tloušťky než 12,5 mm a při provádění ploch jednotlivě do 10 m2 se použijí položky souboru 34226 - 409 Příplatky k cenám sádrokartonových podhledů části A 01 tohoto sborníku.</t>
  </si>
  <si>
    <t>V položce není zakalkulováno pomocné lešení.</t>
  </si>
  <si>
    <t>4</t>
  </si>
  <si>
    <t>Vodorovné konstrukce</t>
  </si>
  <si>
    <t>451572111R00</t>
  </si>
  <si>
    <t xml:space="preserve">Lože pod potrubí z kameniva těženého 0 - 4 mm </t>
  </si>
  <si>
    <t>5</t>
  </si>
  <si>
    <t>Komunikace</t>
  </si>
  <si>
    <t>564251111R00</t>
  </si>
  <si>
    <t xml:space="preserve">Podklad ze štěrkopísku po zhutnění tloušťky 15 cm </t>
  </si>
  <si>
    <t>38,91</t>
  </si>
  <si>
    <t>564681111R00</t>
  </si>
  <si>
    <t xml:space="preserve">Podklad z kameniva drceného 63-125 mm, tl. 30 cm </t>
  </si>
  <si>
    <t>567211215R00</t>
  </si>
  <si>
    <t xml:space="preserve">Podklad z prostého betonu tř. II  tloušťky 15 cm </t>
  </si>
  <si>
    <t>596215041R00</t>
  </si>
  <si>
    <t xml:space="preserve">Kladení zámkové dlažby tl. 8 cm do drtě tl. 5 cm </t>
  </si>
  <si>
    <t>59217330</t>
  </si>
  <si>
    <t>Obrubník záhonový  ABO 100-5/25 1000x50x250 mm</t>
  </si>
  <si>
    <t>kus</t>
  </si>
  <si>
    <t>59245030</t>
  </si>
  <si>
    <t>Dlažba zámková H-PROFIL 20x16,5x8 cm přírodní</t>
  </si>
  <si>
    <t>61</t>
  </si>
  <si>
    <t>Upravy povrchů vnitřní</t>
  </si>
  <si>
    <t>611471413R00</t>
  </si>
  <si>
    <t xml:space="preserve">Úprava stropů aktiv. štukem s přísadou, tl. 2-3 mm </t>
  </si>
  <si>
    <t>nanášením a vyhlazením plstí</t>
  </si>
  <si>
    <t>612473182R00</t>
  </si>
  <si>
    <t xml:space="preserve">Omítka vnitřního zdiva ze suché směsi, štuková </t>
  </si>
  <si>
    <t>612481119U00</t>
  </si>
  <si>
    <t xml:space="preserve">Potažení stěn sklovl+tmel+příchyt </t>
  </si>
  <si>
    <t>62</t>
  </si>
  <si>
    <t>Úpravy povrchů vnější</t>
  </si>
  <si>
    <t>622472112R00</t>
  </si>
  <si>
    <t xml:space="preserve">Omítka stěn vnější ze SMS štuková slož. II. ručně </t>
  </si>
  <si>
    <t xml:space="preserve">Omítka ze suché směsi Cemix. </t>
  </si>
  <si>
    <t>Tloušťka jádra 15 mm, tloušťka štuku 2 mm.</t>
  </si>
  <si>
    <t>(3,1+3,5)/2 * (4,5+5,15+1+7,1+3,6+4)</t>
  </si>
  <si>
    <t>63</t>
  </si>
  <si>
    <t>Podlahy a podlahové konstrukce</t>
  </si>
  <si>
    <t>631313511R00</t>
  </si>
  <si>
    <t xml:space="preserve">Mazanina betonová tl. 8 - 12 cm C 12/15  (B 12,5) </t>
  </si>
  <si>
    <t>Položka je určena pro mazaninu hlazenou dřevěným hladítkem a to pro mazaninu krycí, popř. podkladní nebo vyrovnávací nebo plovoucí, pod potěry, vlýsky do asfaltu, pod podlahy.</t>
  </si>
  <si>
    <t>Položka je určena i pro betonový okapový chodníček budovy. Jeho podloží se oceňuje samostatně.</t>
  </si>
  <si>
    <t>V položce jsou zakalkulovány i náklady na vytvoření dilatačních spár v mazanině bez zaplnění. Tyto náklady se oceňují položkami souboru 63460 Zaplnění dilatačních spár v mazaninách.</t>
  </si>
  <si>
    <t>podkladní beton:38,91 * 0,1</t>
  </si>
  <si>
    <t>631313611R00</t>
  </si>
  <si>
    <t xml:space="preserve">Mazanina betonová tl. 8 - 12 cm C 16/20  (B 20) </t>
  </si>
  <si>
    <t>podlaha garáže:38,91 * 0,12</t>
  </si>
  <si>
    <t>631316111R00</t>
  </si>
  <si>
    <t xml:space="preserve">Povrchový vsyp na betonové podlahy </t>
  </si>
  <si>
    <t>Položka je určena pro tvrzení nových betonových podlah metodou suchého vsypu v množství 5 kg/ m2. Aplikuje se do zavadlého povrchu a ihned se zaklejtuje.</t>
  </si>
  <si>
    <t>Doporučuje se následně použít postřik proti odpařování (prvotnímu vysychání) - položka 631 31 - 6115.</t>
  </si>
  <si>
    <t>631571003R00</t>
  </si>
  <si>
    <t xml:space="preserve">Násyp ze štěrkopísku 0 - 32,  zpevňující </t>
  </si>
  <si>
    <t>Položka je určena pro násyp pod podlahy, mazaniny a dlažby, popř. na plochých střechách, vodorovný nebo ve spádu, s udusáním a urovnáním povrchu.</t>
  </si>
  <si>
    <t>38,91 * 0,2</t>
  </si>
  <si>
    <t>64</t>
  </si>
  <si>
    <t>Výplně otvorů</t>
  </si>
  <si>
    <t>subdodávka</t>
  </si>
  <si>
    <t>Dodávka a montáž sekčních vrat dřevěných 2,5 * 2,0 m, pohon na dálkové ovládání</t>
  </si>
  <si>
    <t>8</t>
  </si>
  <si>
    <t>Trubní vedení</t>
  </si>
  <si>
    <t>831263195R00</t>
  </si>
  <si>
    <t xml:space="preserve">Příplatek za zřízení kanal. přípojky DN 100 - 300 </t>
  </si>
  <si>
    <t>871313121R00</t>
  </si>
  <si>
    <t xml:space="preserve">Montáž trub z tvrdého PVC, gumový kroužek, DN 150 </t>
  </si>
  <si>
    <t>m</t>
  </si>
  <si>
    <t>877313123R00</t>
  </si>
  <si>
    <t xml:space="preserve">Montáž tvarovek jednoos. z PVC gum. kroužek DN 150 </t>
  </si>
  <si>
    <t>877353121R00</t>
  </si>
  <si>
    <t xml:space="preserve">Montáž tvarovek odboč. z PVC gumový kroužek DN 200 </t>
  </si>
  <si>
    <t>28611262.A</t>
  </si>
  <si>
    <t>Trubka kanalizační KGEM SN 8 PVC 160x4,7x5000</t>
  </si>
  <si>
    <t>28651662.A</t>
  </si>
  <si>
    <t>Koleno kanalizační KGB 160/ 45° PVC</t>
  </si>
  <si>
    <t>28651704.A</t>
  </si>
  <si>
    <t>Odbočka kanalizační KGEA 160/ 125/45° PVC</t>
  </si>
  <si>
    <t>583314007</t>
  </si>
  <si>
    <t>Kamenivo těžené frakce  4/8  E Jihomor. kraj</t>
  </si>
  <si>
    <t>T</t>
  </si>
  <si>
    <t>91</t>
  </si>
  <si>
    <t>Doplňující práce na komunikaci</t>
  </si>
  <si>
    <t>916561111R00</t>
  </si>
  <si>
    <t xml:space="preserve">Osazení záhon.obrubníků do lože z B 12,5 s opěrou </t>
  </si>
  <si>
    <t>96</t>
  </si>
  <si>
    <t>Bourání konstrukcí</t>
  </si>
  <si>
    <t>961044111R00</t>
  </si>
  <si>
    <t xml:space="preserve">Bourání základů z betonu prostého </t>
  </si>
  <si>
    <t>V položce není kalkulována manipulace se sutí, která se oceňuje samostatně položkami souboru 979.</t>
  </si>
  <si>
    <t>962032432R00</t>
  </si>
  <si>
    <t xml:space="preserve">Bourání zdiva z dutých cihel nebo tvárnic na MVC </t>
  </si>
  <si>
    <t>0,3 * (2,65+3,05)/2 * (7,8+6,7+5+4,25+4,05)</t>
  </si>
  <si>
    <t>odpočet otvorů:-(3*2,5+2,4*2,1+0,8*1,25*3) * 0,3</t>
  </si>
  <si>
    <t>965042241RT5</t>
  </si>
  <si>
    <t>Bourání mazanin betonových tl. nad 10 cm, nad 4 m2 sbíječka  tl. mazaniny 15 - 20 cm</t>
  </si>
  <si>
    <t xml:space="preserve">V položce není kalkulována manipulace se sutí, která se oceňuje samostatně položkami souboru 979. V položce nejsou zakalkulovány náklady na bourání podkladního lože pod mazaninou. Položka se používá pro bourání podlah z betonu prostého nebo litého asfaltu. Bourání případné výztuže v mazaninách se oceňuje položkami souboru 965 04 91.. Příplatek za bourání mazanin s výztuží.  </t>
  </si>
  <si>
    <t>965082941R00</t>
  </si>
  <si>
    <t xml:space="preserve">Odstranění násypu tl. nad 20 cm jakékoliv plochy </t>
  </si>
  <si>
    <t>968061112R00</t>
  </si>
  <si>
    <t xml:space="preserve">Vyvěšení dřevěných okenních křídel pl. do 1,5 m2 </t>
  </si>
  <si>
    <t>Položka obsahuje náklady na vyvěšení křídel, jejich uložení a zpětné zavěšení po provedených stavebních úpravách. Položka se používá i pro vyvěšení křídel určených k likvidaci.</t>
  </si>
  <si>
    <t>968062244R00</t>
  </si>
  <si>
    <t xml:space="preserve">Vybourání dřevěných rámů oken jednoduch. pl. 1 m2 </t>
  </si>
  <si>
    <t>V položce není kalkulována manipulace se sutí, která se oceňuje samostatně položkami souboru 979. V položce není zakalkulováno vyvěšení křídel. Tyto práce se oceňují samostatně položkami souboru 968 06 -11 Vyvěšení dřevěvných křídel. Položka se používá pro okna pevná nebo s křídly otevíratelnými.</t>
  </si>
  <si>
    <t>0,8 * 1,25 * 3</t>
  </si>
  <si>
    <t>968072558R00</t>
  </si>
  <si>
    <t xml:space="preserve">Vybourání kovových vrat plochy do 5 m2 </t>
  </si>
  <si>
    <t xml:space="preserve">V položce není kalkulována manipulace se sutí, která se oceňuje samostatně položkami souboru 979. V položce není zakalkulováno vyvěšení  křídel vrat. Tyto práce se oceňují samostatně položkami souboru 968 06-11..nebo 968 07-11.. Vyvěšení dřevěných nebo kovových křídel. </t>
  </si>
  <si>
    <t>3*2,5 + 2,4*2,1</t>
  </si>
  <si>
    <t>97</t>
  </si>
  <si>
    <t>Prorážení otvorů</t>
  </si>
  <si>
    <t>976074121R00</t>
  </si>
  <si>
    <t xml:space="preserve">Vybourání kotevních želez zeď cihelná MVC </t>
  </si>
  <si>
    <t>Položka je určena pro vybourání želez zapuštěných do 30 cm ve zdivu nebo dlažbě.</t>
  </si>
  <si>
    <t>978012191R00</t>
  </si>
  <si>
    <t xml:space="preserve">Otlučení omítek vnitřních rákosov.stropů do 100 % </t>
  </si>
  <si>
    <t>978013191R00</t>
  </si>
  <si>
    <t xml:space="preserve">Otlučení omítek vnitřních stěn v rozsahu do 100 % </t>
  </si>
  <si>
    <t>(2,65+3,05)/2 * (4,5+5,15+1+7,1+3,6+4)</t>
  </si>
  <si>
    <t>odpočet otvorů: - (3*2,5+2,4*2,1+0,8*1,25*3)</t>
  </si>
  <si>
    <t>978036191R00</t>
  </si>
  <si>
    <t xml:space="preserve">Otlučení omítek břízolitových v rozsahu 100 % </t>
  </si>
  <si>
    <t>99</t>
  </si>
  <si>
    <t>Staveništní přesun hmot</t>
  </si>
  <si>
    <t>998011002R00</t>
  </si>
  <si>
    <t xml:space="preserve">Přesun hmot pro budovy zděné výšky do 12 m </t>
  </si>
  <si>
    <t>t</t>
  </si>
  <si>
    <t>998223011R00</t>
  </si>
  <si>
    <t xml:space="preserve">Přesun hmot, pozemní komunikace, kryt dlážděný </t>
  </si>
  <si>
    <t>998276201R00</t>
  </si>
  <si>
    <t xml:space="preserve">Přesun hmot, trub.vedení plast. obsypaná kamenivem </t>
  </si>
  <si>
    <t>711</t>
  </si>
  <si>
    <t>Izolace proti vodě</t>
  </si>
  <si>
    <t>711131101R00</t>
  </si>
  <si>
    <t xml:space="preserve">Izolace proti vlhkosti vodorovná pásy na sucho </t>
  </si>
  <si>
    <t>711141559RZ3</t>
  </si>
  <si>
    <t>Izolace proti vlhk. vodorovná pásy přitavením 1 vrstva - včetně dodávky Sklobit G</t>
  </si>
  <si>
    <t>Plochy izolací jednotlivě menší než 10 m2 se oceňují s příplatkem položka číslo 711 19-9097.Při stanovení množství izolace se z celkového množství neodečítají otvory nebo neizolované plochy menší než 2 m2.</t>
  </si>
  <si>
    <t>izolace podlah:46,85 * 1,15</t>
  </si>
  <si>
    <t>711142559RZ3</t>
  </si>
  <si>
    <t>Izolace proti vlhkosti svislá pásy přítavením 1 vrstva - včetně dodávky Sklobit G</t>
  </si>
  <si>
    <t>Plochy izolací jednotlivě menší než 10 m2 se oceňují s příplatkem položka číslo 711 19-9097.Při stanovení množství izolace se z celkového množství neodečítají otvory nebo neizolované plochy menší než 1 m2.</t>
  </si>
  <si>
    <t>0,35 * (4,5+5,15+1+7,1+3,6+4) * 1,1</t>
  </si>
  <si>
    <t>711482020RZ1</t>
  </si>
  <si>
    <t>Izolační systém Technodren, svisle včetně dodávky fólie Technodren a doplňků</t>
  </si>
  <si>
    <t>Technodren - speciálně modofokovaná fólie PVC s výškou profilování 8 mm a kompletačními výrobky, napojení přesahem.</t>
  </si>
  <si>
    <t>Výrobce - Technoplast a.s. Chropyně.</t>
  </si>
  <si>
    <t>ochrana svislé izolace:(0,6 * 6,7 + 5 + 7,8) * 1,05</t>
  </si>
  <si>
    <t>998711201R00</t>
  </si>
  <si>
    <t xml:space="preserve">Přesun hmot pro izolace proti vodě, výšky do 6 m </t>
  </si>
  <si>
    <t>762</t>
  </si>
  <si>
    <t>Konstrukce tesařské</t>
  </si>
  <si>
    <t>762083120R00</t>
  </si>
  <si>
    <t xml:space="preserve">Profilování zhlaví trámů do 160 cm2 </t>
  </si>
  <si>
    <t>762311103R00</t>
  </si>
  <si>
    <t xml:space="preserve">Montáž kotevních želez, příložek, patek, táhel </t>
  </si>
  <si>
    <t>762313111R00</t>
  </si>
  <si>
    <t xml:space="preserve">Montáž svorníků, šroubů délky 150 mm </t>
  </si>
  <si>
    <t>762331811R00</t>
  </si>
  <si>
    <t xml:space="preserve">Demontáž konstrukcí krovů z hranolů do 120 cm2 </t>
  </si>
  <si>
    <t>762331812R00</t>
  </si>
  <si>
    <t xml:space="preserve">Demontáž konstrukcí krovů z hranolů do 224 cm2 </t>
  </si>
  <si>
    <t>762331813R00</t>
  </si>
  <si>
    <t xml:space="preserve">Demontáž konstrukcí krovů z hranolů do 288 cm2 </t>
  </si>
  <si>
    <t>762332110R00</t>
  </si>
  <si>
    <t xml:space="preserve">Montáž vázaných krovů pravidelných do 120 cm2 </t>
  </si>
  <si>
    <t>762332120R00</t>
  </si>
  <si>
    <t xml:space="preserve">Montáž vázaných krovů pravidelných do 224 cm2 </t>
  </si>
  <si>
    <t>762332130R00</t>
  </si>
  <si>
    <t xml:space="preserve">Montáž vázaných krovů pravidelných do 288 cm2 </t>
  </si>
  <si>
    <t>762341210R00</t>
  </si>
  <si>
    <t xml:space="preserve">Montáž bednění střech rovných, prkna hrubá na sraz </t>
  </si>
  <si>
    <t>762341610R00</t>
  </si>
  <si>
    <t xml:space="preserve">Bednění okapových říms z prken hrubých </t>
  </si>
  <si>
    <t>762341811R00</t>
  </si>
  <si>
    <t xml:space="preserve">Demontáž bednění střech rovných z prken hrubých </t>
  </si>
  <si>
    <t>762342202R00</t>
  </si>
  <si>
    <t xml:space="preserve">Montáž laťování střech, vzdálenost latí do 22 cm </t>
  </si>
  <si>
    <t>762342812R00</t>
  </si>
  <si>
    <t xml:space="preserve">Demontáž laťování střech, rozteč latí do 50 cm </t>
  </si>
  <si>
    <t>762395000R00</t>
  </si>
  <si>
    <t xml:space="preserve">Spojovací a ochranné prostředky pro střechy </t>
  </si>
  <si>
    <t>55399994</t>
  </si>
  <si>
    <t>Kotvy, úhelníky apod.atypické prvky</t>
  </si>
  <si>
    <t>kg</t>
  </si>
  <si>
    <t>60512825</t>
  </si>
  <si>
    <t>Prkno SM/JD omít. 2j. tl.24-32 dl.400-600 š.25-30</t>
  </si>
  <si>
    <t>60515511</t>
  </si>
  <si>
    <t>Hranol SM/JD 1 12x12, 14, 18 cm</t>
  </si>
  <si>
    <t>60517102</t>
  </si>
  <si>
    <t>Lať SM/JD 1 pod 25 cm2 délka 200-399 cm</t>
  </si>
  <si>
    <t>60598019</t>
  </si>
  <si>
    <t>Obklad hoblovaný, pero-drážka 12 mm</t>
  </si>
  <si>
    <t>62811120</t>
  </si>
  <si>
    <t>Pás asfaltovaný A 330 H nepískovaný</t>
  </si>
  <si>
    <t>998762102R00</t>
  </si>
  <si>
    <t xml:space="preserve">Přesun hmot pro tesařské konstrukce, výšky do 12 m </t>
  </si>
  <si>
    <t>764</t>
  </si>
  <si>
    <t>Konstrukce klempířské</t>
  </si>
  <si>
    <t>764311201RT3</t>
  </si>
  <si>
    <t>Krytina hladká z Pz, tabule 2 x 1 m, do 30° z plechu tl. 0,55 mm, plocha přes 25 m2</t>
  </si>
  <si>
    <t>.Položka je kalkulována včetně úpravy krytiny u okapů, prostupů a výčnělků.</t>
  </si>
  <si>
    <t>montáž pultového krovu:46,85 * 1,05</t>
  </si>
  <si>
    <t>764311821R00</t>
  </si>
  <si>
    <t xml:space="preserve">Demontáž krytiny, tabule 2 x 1 m, do 25 m2, do 30° </t>
  </si>
  <si>
    <t>764311831R00</t>
  </si>
  <si>
    <t xml:space="preserve">Demontáž krytiny, tabule 2 x 1 m, do 25 m2, do 45° </t>
  </si>
  <si>
    <t>764352203R00</t>
  </si>
  <si>
    <t xml:space="preserve">Žlaby z Pz plechu podokapní půlkruhové, rš 330 mm </t>
  </si>
  <si>
    <t>Položka je kalkulována včetně háků, čel, rohů, rovných hrdel a dilatací.</t>
  </si>
  <si>
    <t>4,25 + 4,05</t>
  </si>
  <si>
    <t>764430220RT2</t>
  </si>
  <si>
    <t>Oplechování zdí z Pz plechu, rš 330 mm nalepení Enkolitem</t>
  </si>
  <si>
    <t>Položka je kalkulována pro oplechování zdí a nadezdívek včetně rohů.</t>
  </si>
  <si>
    <t>7,8 + 6,7</t>
  </si>
  <si>
    <t>764430810R00</t>
  </si>
  <si>
    <t xml:space="preserve">Demontáž oplechování zdí, rš do 250 mm </t>
  </si>
  <si>
    <t>764430840R00</t>
  </si>
  <si>
    <t xml:space="preserve">Demontáž oplechování zdí,rš od 330 do 500 mm </t>
  </si>
  <si>
    <t>764430850R00</t>
  </si>
  <si>
    <t xml:space="preserve">Demontáž oplechování zdí,rš 600 mm </t>
  </si>
  <si>
    <t>764454202R00</t>
  </si>
  <si>
    <t xml:space="preserve">Odpadní trouby z Pz plechu, kruhové, D 100 mm </t>
  </si>
  <si>
    <t>Položka je kalkulována včetně nákladů na dodání zděří, manžet, odboček, kolen, odskoků, výpustí vody a přechodových kusů.</t>
  </si>
  <si>
    <t>998764201R00</t>
  </si>
  <si>
    <t xml:space="preserve">Přesun hmot pro klempířské konstr., výšky do 6 m </t>
  </si>
  <si>
    <t>766</t>
  </si>
  <si>
    <t>Konstrukce truhlářské</t>
  </si>
  <si>
    <t>766421821R00</t>
  </si>
  <si>
    <t xml:space="preserve">Demontáž obložení stropů palubkami </t>
  </si>
  <si>
    <t>998766201R00</t>
  </si>
  <si>
    <t xml:space="preserve">Přesun hmot pro truhlářské konstr., výšky do 6 m </t>
  </si>
  <si>
    <t>783</t>
  </si>
  <si>
    <t>Nátěry</t>
  </si>
  <si>
    <t>783726300R00</t>
  </si>
  <si>
    <t xml:space="preserve">Nátěr synt. lazurovací tesařských konstr. 3x lak </t>
  </si>
  <si>
    <t>D96</t>
  </si>
  <si>
    <t>Přesuny suti a vybouraných hmot</t>
  </si>
  <si>
    <t>Elektroinstalace - světelný a zásuvkový okruh dodávka a montáž včetně rozvaděče</t>
  </si>
  <si>
    <t>komple</t>
  </si>
  <si>
    <t>979081111R00</t>
  </si>
  <si>
    <t xml:space="preserve">Odvoz suti a vybour. hmot na skládku do 1 km </t>
  </si>
  <si>
    <t>979081121R00</t>
  </si>
  <si>
    <t xml:space="preserve">Příplatek k odvozu za každý další 1 km </t>
  </si>
  <si>
    <t>979082111R00</t>
  </si>
  <si>
    <t xml:space="preserve">Vnitrostaveništní doprava suti do 10 m </t>
  </si>
  <si>
    <t>979082121R00</t>
  </si>
  <si>
    <t xml:space="preserve">Příplatek k vnitrost. dopravě suti za dalších 5 m </t>
  </si>
  <si>
    <t>979087212R00</t>
  </si>
  <si>
    <t xml:space="preserve">Nakládání suti na dopravní prostředky </t>
  </si>
  <si>
    <t>979990001R00</t>
  </si>
  <si>
    <t xml:space="preserve">Poplatek za skládku stavební suti </t>
  </si>
  <si>
    <t>Ztížené výrobní podmínky</t>
  </si>
  <si>
    <t>Oborová přirážka</t>
  </si>
  <si>
    <t>Přesun stavebních kapacit</t>
  </si>
  <si>
    <t>Mimostaveništní doprava</t>
  </si>
  <si>
    <t>Zařízení staveniště (GZS)</t>
  </si>
  <si>
    <t>Provoz investora</t>
  </si>
  <si>
    <t>Kompletační činnost (IČD)</t>
  </si>
  <si>
    <t>Rezerva rozpočtu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</si>
</sst>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0.0"/>
    <numFmt numFmtId="166" formatCode="#,##0\ &quot;Kč&quot;"/>
  </numFmts>
  <fonts count="27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sz val="8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35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0" fontId="3" fillId="0" borderId="50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5" fillId="0" borderId="56" xfId="1" applyFont="1" applyBorder="1" applyAlignment="1">
      <alignment horizontal="center"/>
    </xf>
    <xf numFmtId="49" fontId="5" fillId="0" borderId="56" xfId="1" applyNumberFormat="1" applyFont="1" applyBorder="1" applyAlignment="1">
      <alignment horizontal="left"/>
    </xf>
    <xf numFmtId="0" fontId="21" fillId="0" borderId="0" xfId="1" applyFont="1" applyAlignment="1">
      <alignment wrapText="1"/>
    </xf>
    <xf numFmtId="49" fontId="5" fillId="0" borderId="56" xfId="1" applyNumberFormat="1" applyFont="1" applyBorder="1" applyAlignment="1">
      <alignment horizontal="right"/>
    </xf>
    <xf numFmtId="4" fontId="22" fillId="3" borderId="62" xfId="1" applyNumberFormat="1" applyFont="1" applyFill="1" applyBorder="1" applyAlignment="1">
      <alignment horizontal="right" wrapText="1"/>
    </xf>
    <xf numFmtId="0" fontId="22" fillId="3" borderId="34" xfId="1" applyFont="1" applyFill="1" applyBorder="1" applyAlignment="1">
      <alignment horizontal="left" wrapText="1"/>
    </xf>
    <xf numFmtId="0" fontId="22" fillId="0" borderId="13" xfId="0" applyFont="1" applyBorder="1" applyAlignment="1">
      <alignment horizontal="right"/>
    </xf>
    <xf numFmtId="0" fontId="3" fillId="2" borderId="10" xfId="1" applyFont="1" applyFill="1" applyBorder="1" applyAlignment="1">
      <alignment horizontal="center"/>
    </xf>
    <xf numFmtId="49" fontId="24" fillId="2" borderId="10" xfId="1" applyNumberFormat="1" applyFont="1" applyFill="1" applyBorder="1" applyAlignment="1">
      <alignment horizontal="left"/>
    </xf>
    <xf numFmtId="0" fontId="24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5" fillId="0" borderId="0" xfId="1" applyFont="1" applyAlignment="1"/>
    <xf numFmtId="0" fontId="10" fillId="0" borderId="0" xfId="1" applyAlignment="1">
      <alignment horizontal="right"/>
    </xf>
    <xf numFmtId="0" fontId="26" fillId="0" borderId="0" xfId="1" applyFont="1" applyBorder="1"/>
    <xf numFmtId="3" fontId="26" fillId="0" borderId="0" xfId="1" applyNumberFormat="1" applyFont="1" applyBorder="1" applyAlignment="1">
      <alignment horizontal="right"/>
    </xf>
    <xf numFmtId="4" fontId="26" fillId="0" borderId="0" xfId="1" applyNumberFormat="1" applyFont="1" applyBorder="1"/>
    <xf numFmtId="0" fontId="25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0" fontId="0" fillId="0" borderId="0" xfId="0" applyAlignment="1">
      <alignment horizontal="left" wrapText="1"/>
    </xf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9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0" fontId="19" fillId="3" borderId="34" xfId="1" applyNumberFormat="1" applyFont="1" applyFill="1" applyBorder="1" applyAlignment="1">
      <alignment horizontal="left" wrapText="1" indent="1"/>
    </xf>
    <xf numFmtId="0" fontId="20" fillId="0" borderId="0" xfId="0" applyNumberFormat="1" applyFont="1"/>
    <xf numFmtId="0" fontId="20" fillId="0" borderId="13" xfId="0" applyNumberFormat="1" applyFont="1" applyBorder="1"/>
    <xf numFmtId="49" fontId="22" fillId="3" borderId="60" xfId="1" applyNumberFormat="1" applyFont="1" applyFill="1" applyBorder="1" applyAlignment="1">
      <alignment horizontal="left" wrapText="1"/>
    </xf>
    <xf numFmtId="49" fontId="23" fillId="0" borderId="61" xfId="0" applyNumberFormat="1" applyFont="1" applyBorder="1" applyAlignment="1">
      <alignment horizontal="left" wrapText="1"/>
    </xf>
    <xf numFmtId="0" fontId="13" fillId="0" borderId="0" xfId="1" applyFont="1" applyAlignment="1">
      <alignment horizontal="center"/>
    </xf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tabSelected="1" workbookViewId="0"/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>
      <c r="A1" s="1" t="s">
        <v>76</v>
      </c>
      <c r="B1" s="2"/>
      <c r="C1" s="2"/>
      <c r="D1" s="2"/>
      <c r="E1" s="2"/>
      <c r="F1" s="2"/>
      <c r="G1" s="2"/>
    </row>
    <row r="2" spans="1:57" ht="12.75" customHeight="1">
      <c r="A2" s="3" t="s">
        <v>0</v>
      </c>
      <c r="B2" s="4"/>
      <c r="C2" s="5" t="str">
        <f>Rekapitulace!H1</f>
        <v>13.06.2012</v>
      </c>
      <c r="D2" s="5" t="str">
        <f>Rekapitulace!G2</f>
        <v>Rozpočet rekonstrukce objektu</v>
      </c>
      <c r="E2" s="6"/>
      <c r="F2" s="7" t="s">
        <v>1</v>
      </c>
      <c r="G2" s="8"/>
    </row>
    <row r="3" spans="1:57" ht="3" hidden="1" customHeight="1">
      <c r="A3" s="9"/>
      <c r="B3" s="10"/>
      <c r="C3" s="11"/>
      <c r="D3" s="11"/>
      <c r="E3" s="12"/>
      <c r="F3" s="13"/>
      <c r="G3" s="14"/>
    </row>
    <row r="4" spans="1:57" ht="12" customHeight="1">
      <c r="A4" s="15" t="s">
        <v>2</v>
      </c>
      <c r="B4" s="10"/>
      <c r="C4" s="11" t="s">
        <v>3</v>
      </c>
      <c r="D4" s="11"/>
      <c r="E4" s="12"/>
      <c r="F4" s="13" t="s">
        <v>4</v>
      </c>
      <c r="G4" s="16"/>
    </row>
    <row r="5" spans="1:57" ht="12.95" customHeight="1">
      <c r="A5" s="17" t="s">
        <v>80</v>
      </c>
      <c r="B5" s="18"/>
      <c r="C5" s="19" t="s">
        <v>81</v>
      </c>
      <c r="D5" s="20"/>
      <c r="E5" s="18"/>
      <c r="F5" s="13" t="s">
        <v>6</v>
      </c>
      <c r="G5" s="14"/>
    </row>
    <row r="6" spans="1:57" ht="12.95" customHeight="1">
      <c r="A6" s="15" t="s">
        <v>7</v>
      </c>
      <c r="B6" s="10"/>
      <c r="C6" s="11" t="s">
        <v>8</v>
      </c>
      <c r="D6" s="11"/>
      <c r="E6" s="12"/>
      <c r="F6" s="21" t="s">
        <v>9</v>
      </c>
      <c r="G6" s="22"/>
      <c r="O6" s="23"/>
    </row>
    <row r="7" spans="1:57" ht="12.95" customHeight="1">
      <c r="A7" s="24" t="s">
        <v>78</v>
      </c>
      <c r="B7" s="25"/>
      <c r="C7" s="26" t="s">
        <v>79</v>
      </c>
      <c r="D7" s="27"/>
      <c r="E7" s="27"/>
      <c r="F7" s="28" t="s">
        <v>10</v>
      </c>
      <c r="G7" s="22">
        <f>IF(PocetMJ=0,,ROUND((F30+F32)/PocetMJ,1))</f>
        <v>0</v>
      </c>
    </row>
    <row r="8" spans="1:57">
      <c r="A8" s="29" t="s">
        <v>11</v>
      </c>
      <c r="B8" s="13"/>
      <c r="C8" s="211"/>
      <c r="D8" s="211"/>
      <c r="E8" s="212"/>
      <c r="F8" s="30" t="s">
        <v>12</v>
      </c>
      <c r="G8" s="31"/>
      <c r="H8" s="32"/>
      <c r="I8" s="33"/>
    </row>
    <row r="9" spans="1:57">
      <c r="A9" s="29" t="s">
        <v>13</v>
      </c>
      <c r="B9" s="13"/>
      <c r="C9" s="211">
        <f>Projektant</f>
        <v>0</v>
      </c>
      <c r="D9" s="211"/>
      <c r="E9" s="212"/>
      <c r="F9" s="13"/>
      <c r="G9" s="34"/>
      <c r="H9" s="35"/>
    </row>
    <row r="10" spans="1:57">
      <c r="A10" s="29" t="s">
        <v>14</v>
      </c>
      <c r="B10" s="13"/>
      <c r="C10" s="211"/>
      <c r="D10" s="211"/>
      <c r="E10" s="211"/>
      <c r="F10" s="36"/>
      <c r="G10" s="37"/>
      <c r="H10" s="38"/>
    </row>
    <row r="11" spans="1:57" ht="13.5" customHeight="1">
      <c r="A11" s="29" t="s">
        <v>15</v>
      </c>
      <c r="B11" s="13"/>
      <c r="C11" s="211"/>
      <c r="D11" s="211"/>
      <c r="E11" s="211"/>
      <c r="F11" s="39" t="s">
        <v>16</v>
      </c>
      <c r="G11" s="40"/>
      <c r="H11" s="35"/>
      <c r="BA11" s="41"/>
      <c r="BB11" s="41"/>
      <c r="BC11" s="41"/>
      <c r="BD11" s="41"/>
      <c r="BE11" s="41"/>
    </row>
    <row r="12" spans="1:57" ht="12.75" customHeight="1">
      <c r="A12" s="42" t="s">
        <v>17</v>
      </c>
      <c r="B12" s="10"/>
      <c r="C12" s="213"/>
      <c r="D12" s="213"/>
      <c r="E12" s="213"/>
      <c r="F12" s="43" t="s">
        <v>18</v>
      </c>
      <c r="G12" s="44"/>
      <c r="H12" s="35"/>
    </row>
    <row r="13" spans="1:57" ht="28.5" customHeight="1" thickBot="1">
      <c r="A13" s="45" t="s">
        <v>19</v>
      </c>
      <c r="B13" s="46"/>
      <c r="C13" s="46"/>
      <c r="D13" s="46"/>
      <c r="E13" s="47"/>
      <c r="F13" s="47"/>
      <c r="G13" s="48"/>
      <c r="H13" s="35"/>
    </row>
    <row r="14" spans="1:57" ht="17.25" customHeight="1" thickBot="1">
      <c r="A14" s="49" t="s">
        <v>20</v>
      </c>
      <c r="B14" s="50"/>
      <c r="C14" s="51"/>
      <c r="D14" s="52" t="s">
        <v>21</v>
      </c>
      <c r="E14" s="53"/>
      <c r="F14" s="53"/>
      <c r="G14" s="51"/>
    </row>
    <row r="15" spans="1:57" ht="15.95" customHeight="1">
      <c r="A15" s="54"/>
      <c r="B15" s="55" t="s">
        <v>22</v>
      </c>
      <c r="C15" s="56">
        <f>HSV</f>
        <v>0</v>
      </c>
      <c r="D15" s="57" t="str">
        <f>Rekapitulace!A32</f>
        <v>Ztížené výrobní podmínky</v>
      </c>
      <c r="E15" s="58"/>
      <c r="F15" s="59"/>
      <c r="G15" s="56">
        <f>Rekapitulace!I32</f>
        <v>0</v>
      </c>
    </row>
    <row r="16" spans="1:57" ht="15.95" customHeight="1">
      <c r="A16" s="54" t="s">
        <v>23</v>
      </c>
      <c r="B16" s="55" t="s">
        <v>24</v>
      </c>
      <c r="C16" s="56">
        <f>PSV</f>
        <v>0</v>
      </c>
      <c r="D16" s="9" t="str">
        <f>Rekapitulace!A33</f>
        <v>Oborová přirážka</v>
      </c>
      <c r="E16" s="60"/>
      <c r="F16" s="61"/>
      <c r="G16" s="56">
        <f>Rekapitulace!I33</f>
        <v>0</v>
      </c>
    </row>
    <row r="17" spans="1:7" ht="15.95" customHeight="1">
      <c r="A17" s="54" t="s">
        <v>25</v>
      </c>
      <c r="B17" s="55" t="s">
        <v>26</v>
      </c>
      <c r="C17" s="56">
        <f>Mont</f>
        <v>0</v>
      </c>
      <c r="D17" s="9" t="str">
        <f>Rekapitulace!A34</f>
        <v>Přesun stavebních kapacit</v>
      </c>
      <c r="E17" s="60"/>
      <c r="F17" s="61"/>
      <c r="G17" s="56">
        <f>Rekapitulace!I34</f>
        <v>0</v>
      </c>
    </row>
    <row r="18" spans="1:7" ht="15.95" customHeight="1">
      <c r="A18" s="62" t="s">
        <v>27</v>
      </c>
      <c r="B18" s="63" t="s">
        <v>28</v>
      </c>
      <c r="C18" s="56">
        <f>Dodavka</f>
        <v>0</v>
      </c>
      <c r="D18" s="9" t="str">
        <f>Rekapitulace!A35</f>
        <v>Mimostaveništní doprava</v>
      </c>
      <c r="E18" s="60"/>
      <c r="F18" s="61"/>
      <c r="G18" s="56">
        <f>Rekapitulace!I35</f>
        <v>0</v>
      </c>
    </row>
    <row r="19" spans="1:7" ht="15.95" customHeight="1">
      <c r="A19" s="64" t="s">
        <v>29</v>
      </c>
      <c r="B19" s="55"/>
      <c r="C19" s="56">
        <f>SUM(C15:C18)</f>
        <v>0</v>
      </c>
      <c r="D19" s="9" t="str">
        <f>Rekapitulace!A36</f>
        <v>Zařízení staveniště (GZS)</v>
      </c>
      <c r="E19" s="60"/>
      <c r="F19" s="61"/>
      <c r="G19" s="56">
        <f>Rekapitulace!I36</f>
        <v>0</v>
      </c>
    </row>
    <row r="20" spans="1:7" ht="15.95" customHeight="1">
      <c r="A20" s="64"/>
      <c r="B20" s="55"/>
      <c r="C20" s="56"/>
      <c r="D20" s="9" t="str">
        <f>Rekapitulace!A37</f>
        <v>Provoz investora</v>
      </c>
      <c r="E20" s="60"/>
      <c r="F20" s="61"/>
      <c r="G20" s="56">
        <f>Rekapitulace!I37</f>
        <v>0</v>
      </c>
    </row>
    <row r="21" spans="1:7" ht="15.95" customHeight="1">
      <c r="A21" s="64" t="s">
        <v>30</v>
      </c>
      <c r="B21" s="55"/>
      <c r="C21" s="56">
        <f>HZS</f>
        <v>0</v>
      </c>
      <c r="D21" s="9" t="str">
        <f>Rekapitulace!A38</f>
        <v>Kompletační činnost (IČD)</v>
      </c>
      <c r="E21" s="60"/>
      <c r="F21" s="61"/>
      <c r="G21" s="56">
        <f>Rekapitulace!I38</f>
        <v>0</v>
      </c>
    </row>
    <row r="22" spans="1:7" ht="15.95" customHeight="1">
      <c r="A22" s="65" t="s">
        <v>31</v>
      </c>
      <c r="B22" s="66"/>
      <c r="C22" s="56">
        <f>C19+C21</f>
        <v>0</v>
      </c>
      <c r="D22" s="9" t="s">
        <v>32</v>
      </c>
      <c r="E22" s="60"/>
      <c r="F22" s="61"/>
      <c r="G22" s="56">
        <f>G23-SUM(G15:G21)</f>
        <v>0</v>
      </c>
    </row>
    <row r="23" spans="1:7" ht="15.95" customHeight="1" thickBot="1">
      <c r="A23" s="214" t="s">
        <v>33</v>
      </c>
      <c r="B23" s="215"/>
      <c r="C23" s="67">
        <f>C22+G23</f>
        <v>0</v>
      </c>
      <c r="D23" s="68" t="s">
        <v>34</v>
      </c>
      <c r="E23" s="69"/>
      <c r="F23" s="70"/>
      <c r="G23" s="56">
        <f>VRN</f>
        <v>0</v>
      </c>
    </row>
    <row r="24" spans="1:7">
      <c r="A24" s="71" t="s">
        <v>35</v>
      </c>
      <c r="B24" s="72"/>
      <c r="C24" s="73"/>
      <c r="D24" s="72" t="s">
        <v>36</v>
      </c>
      <c r="E24" s="72"/>
      <c r="F24" s="74" t="s">
        <v>37</v>
      </c>
      <c r="G24" s="75"/>
    </row>
    <row r="25" spans="1:7">
      <c r="A25" s="65" t="s">
        <v>38</v>
      </c>
      <c r="B25" s="66"/>
      <c r="C25" s="76"/>
      <c r="D25" s="66" t="s">
        <v>38</v>
      </c>
      <c r="E25" s="77"/>
      <c r="F25" s="78" t="s">
        <v>38</v>
      </c>
      <c r="G25" s="79"/>
    </row>
    <row r="26" spans="1:7" ht="37.5" customHeight="1">
      <c r="A26" s="65" t="s">
        <v>39</v>
      </c>
      <c r="B26" s="80"/>
      <c r="C26" s="76"/>
      <c r="D26" s="66" t="s">
        <v>39</v>
      </c>
      <c r="E26" s="77"/>
      <c r="F26" s="78" t="s">
        <v>39</v>
      </c>
      <c r="G26" s="79"/>
    </row>
    <row r="27" spans="1:7">
      <c r="A27" s="65"/>
      <c r="B27" s="81"/>
      <c r="C27" s="76"/>
      <c r="D27" s="66"/>
      <c r="E27" s="77"/>
      <c r="F27" s="78"/>
      <c r="G27" s="79"/>
    </row>
    <row r="28" spans="1:7">
      <c r="A28" s="65" t="s">
        <v>40</v>
      </c>
      <c r="B28" s="66"/>
      <c r="C28" s="76"/>
      <c r="D28" s="78" t="s">
        <v>41</v>
      </c>
      <c r="E28" s="76"/>
      <c r="F28" s="82" t="s">
        <v>41</v>
      </c>
      <c r="G28" s="79"/>
    </row>
    <row r="29" spans="1:7" ht="69" customHeight="1">
      <c r="A29" s="65"/>
      <c r="B29" s="66"/>
      <c r="C29" s="83"/>
      <c r="D29" s="84"/>
      <c r="E29" s="83"/>
      <c r="F29" s="66"/>
      <c r="G29" s="79"/>
    </row>
    <row r="30" spans="1:7">
      <c r="A30" s="85" t="s">
        <v>42</v>
      </c>
      <c r="B30" s="86"/>
      <c r="C30" s="87">
        <v>20</v>
      </c>
      <c r="D30" s="86" t="s">
        <v>43</v>
      </c>
      <c r="E30" s="88"/>
      <c r="F30" s="206">
        <f>C23-F32</f>
        <v>0</v>
      </c>
      <c r="G30" s="207"/>
    </row>
    <row r="31" spans="1:7">
      <c r="A31" s="85" t="s">
        <v>44</v>
      </c>
      <c r="B31" s="86"/>
      <c r="C31" s="87">
        <f>SazbaDPH1</f>
        <v>20</v>
      </c>
      <c r="D31" s="86" t="s">
        <v>45</v>
      </c>
      <c r="E31" s="88"/>
      <c r="F31" s="206">
        <f>ROUND(PRODUCT(F30,C31/100),0)</f>
        <v>0</v>
      </c>
      <c r="G31" s="207"/>
    </row>
    <row r="32" spans="1:7">
      <c r="A32" s="85" t="s">
        <v>42</v>
      </c>
      <c r="B32" s="86"/>
      <c r="C32" s="87">
        <v>0</v>
      </c>
      <c r="D32" s="86" t="s">
        <v>45</v>
      </c>
      <c r="E32" s="88"/>
      <c r="F32" s="206">
        <v>0</v>
      </c>
      <c r="G32" s="207"/>
    </row>
    <row r="33" spans="1:8">
      <c r="A33" s="85" t="s">
        <v>44</v>
      </c>
      <c r="B33" s="89"/>
      <c r="C33" s="90">
        <f>SazbaDPH2</f>
        <v>0</v>
      </c>
      <c r="D33" s="86" t="s">
        <v>45</v>
      </c>
      <c r="E33" s="61"/>
      <c r="F33" s="206">
        <f>ROUND(PRODUCT(F32,C33/100),0)</f>
        <v>0</v>
      </c>
      <c r="G33" s="207"/>
    </row>
    <row r="34" spans="1:8" s="94" customFormat="1" ht="19.5" customHeight="1" thickBot="1">
      <c r="A34" s="91" t="s">
        <v>46</v>
      </c>
      <c r="B34" s="92"/>
      <c r="C34" s="92"/>
      <c r="D34" s="92"/>
      <c r="E34" s="93"/>
      <c r="F34" s="208">
        <f>ROUND(SUM(F30:F33),0)</f>
        <v>0</v>
      </c>
      <c r="G34" s="209"/>
    </row>
    <row r="36" spans="1:8">
      <c r="A36" s="95" t="s">
        <v>47</v>
      </c>
      <c r="B36" s="95"/>
      <c r="C36" s="95"/>
      <c r="D36" s="95"/>
      <c r="E36" s="95"/>
      <c r="F36" s="95"/>
      <c r="G36" s="95"/>
      <c r="H36" t="s">
        <v>5</v>
      </c>
    </row>
    <row r="37" spans="1:8" ht="14.25" customHeight="1">
      <c r="A37" s="95"/>
      <c r="B37" s="210"/>
      <c r="C37" s="210"/>
      <c r="D37" s="210"/>
      <c r="E37" s="210"/>
      <c r="F37" s="210"/>
      <c r="G37" s="210"/>
      <c r="H37" t="s">
        <v>5</v>
      </c>
    </row>
    <row r="38" spans="1:8" ht="12.75" customHeight="1">
      <c r="A38" s="96"/>
      <c r="B38" s="210"/>
      <c r="C38" s="210"/>
      <c r="D38" s="210"/>
      <c r="E38" s="210"/>
      <c r="F38" s="210"/>
      <c r="G38" s="210"/>
      <c r="H38" t="s">
        <v>5</v>
      </c>
    </row>
    <row r="39" spans="1:8">
      <c r="A39" s="96"/>
      <c r="B39" s="210"/>
      <c r="C39" s="210"/>
      <c r="D39" s="210"/>
      <c r="E39" s="210"/>
      <c r="F39" s="210"/>
      <c r="G39" s="210"/>
      <c r="H39" t="s">
        <v>5</v>
      </c>
    </row>
    <row r="40" spans="1:8">
      <c r="A40" s="96"/>
      <c r="B40" s="210"/>
      <c r="C40" s="210"/>
      <c r="D40" s="210"/>
      <c r="E40" s="210"/>
      <c r="F40" s="210"/>
      <c r="G40" s="210"/>
      <c r="H40" t="s">
        <v>5</v>
      </c>
    </row>
    <row r="41" spans="1:8">
      <c r="A41" s="96"/>
      <c r="B41" s="210"/>
      <c r="C41" s="210"/>
      <c r="D41" s="210"/>
      <c r="E41" s="210"/>
      <c r="F41" s="210"/>
      <c r="G41" s="210"/>
      <c r="H41" t="s">
        <v>5</v>
      </c>
    </row>
    <row r="42" spans="1:8">
      <c r="A42" s="96"/>
      <c r="B42" s="210"/>
      <c r="C42" s="210"/>
      <c r="D42" s="210"/>
      <c r="E42" s="210"/>
      <c r="F42" s="210"/>
      <c r="G42" s="210"/>
      <c r="H42" t="s">
        <v>5</v>
      </c>
    </row>
    <row r="43" spans="1:8">
      <c r="A43" s="96"/>
      <c r="B43" s="210"/>
      <c r="C43" s="210"/>
      <c r="D43" s="210"/>
      <c r="E43" s="210"/>
      <c r="F43" s="210"/>
      <c r="G43" s="210"/>
      <c r="H43" t="s">
        <v>5</v>
      </c>
    </row>
    <row r="44" spans="1:8">
      <c r="A44" s="96"/>
      <c r="B44" s="210"/>
      <c r="C44" s="210"/>
      <c r="D44" s="210"/>
      <c r="E44" s="210"/>
      <c r="F44" s="210"/>
      <c r="G44" s="210"/>
      <c r="H44" t="s">
        <v>5</v>
      </c>
    </row>
    <row r="45" spans="1:8" ht="0.75" customHeight="1">
      <c r="A45" s="96"/>
      <c r="B45" s="210"/>
      <c r="C45" s="210"/>
      <c r="D45" s="210"/>
      <c r="E45" s="210"/>
      <c r="F45" s="210"/>
      <c r="G45" s="210"/>
      <c r="H45" t="s">
        <v>5</v>
      </c>
    </row>
    <row r="46" spans="1:8">
      <c r="B46" s="205"/>
      <c r="C46" s="205"/>
      <c r="D46" s="205"/>
      <c r="E46" s="205"/>
      <c r="F46" s="205"/>
      <c r="G46" s="205"/>
    </row>
    <row r="47" spans="1:8">
      <c r="B47" s="205"/>
      <c r="C47" s="205"/>
      <c r="D47" s="205"/>
      <c r="E47" s="205"/>
      <c r="F47" s="205"/>
      <c r="G47" s="205"/>
    </row>
    <row r="48" spans="1:8">
      <c r="B48" s="205"/>
      <c r="C48" s="205"/>
      <c r="D48" s="205"/>
      <c r="E48" s="205"/>
      <c r="F48" s="205"/>
      <c r="G48" s="205"/>
    </row>
    <row r="49" spans="2:7">
      <c r="B49" s="205"/>
      <c r="C49" s="205"/>
      <c r="D49" s="205"/>
      <c r="E49" s="205"/>
      <c r="F49" s="205"/>
      <c r="G49" s="205"/>
    </row>
    <row r="50" spans="2:7">
      <c r="B50" s="205"/>
      <c r="C50" s="205"/>
      <c r="D50" s="205"/>
      <c r="E50" s="205"/>
      <c r="F50" s="205"/>
      <c r="G50" s="205"/>
    </row>
    <row r="51" spans="2:7">
      <c r="B51" s="205"/>
      <c r="C51" s="205"/>
      <c r="D51" s="205"/>
      <c r="E51" s="205"/>
      <c r="F51" s="205"/>
      <c r="G51" s="205"/>
    </row>
    <row r="52" spans="2:7">
      <c r="B52" s="205"/>
      <c r="C52" s="205"/>
      <c r="D52" s="205"/>
      <c r="E52" s="205"/>
      <c r="F52" s="205"/>
      <c r="G52" s="205"/>
    </row>
    <row r="53" spans="2:7">
      <c r="B53" s="205"/>
      <c r="C53" s="205"/>
      <c r="D53" s="205"/>
      <c r="E53" s="205"/>
      <c r="F53" s="205"/>
      <c r="G53" s="205"/>
    </row>
    <row r="54" spans="2:7">
      <c r="B54" s="205"/>
      <c r="C54" s="205"/>
      <c r="D54" s="205"/>
      <c r="E54" s="205"/>
      <c r="F54" s="205"/>
      <c r="G54" s="205"/>
    </row>
    <row r="55" spans="2:7">
      <c r="B55" s="205"/>
      <c r="C55" s="205"/>
      <c r="D55" s="205"/>
      <c r="E55" s="205"/>
      <c r="F55" s="205"/>
      <c r="G55" s="205"/>
    </row>
  </sheetData>
  <mergeCells count="22"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BE91"/>
  <sheetViews>
    <sheetView workbookViewId="0">
      <selection activeCell="H40" sqref="H40:I40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>
      <c r="A1" s="216" t="s">
        <v>48</v>
      </c>
      <c r="B1" s="217"/>
      <c r="C1" s="97" t="str">
        <f>CONCATENATE(cislostavby," ",nazevstavby)</f>
        <v>2012 AOPK ČR - Správa CHKO Mikulov</v>
      </c>
      <c r="D1" s="98"/>
      <c r="E1" s="99"/>
      <c r="F1" s="98"/>
      <c r="G1" s="100" t="s">
        <v>49</v>
      </c>
      <c r="H1" s="101" t="s">
        <v>82</v>
      </c>
      <c r="I1" s="102"/>
    </row>
    <row r="2" spans="1:9" ht="13.5" thickBot="1">
      <c r="A2" s="218" t="s">
        <v>50</v>
      </c>
      <c r="B2" s="219"/>
      <c r="C2" s="103" t="str">
        <f>CONCATENATE(cisloobjektu," ",nazevobjektu)</f>
        <v>01 Rekonstrukce garáže ul. Na Jámě</v>
      </c>
      <c r="D2" s="104"/>
      <c r="E2" s="105"/>
      <c r="F2" s="104"/>
      <c r="G2" s="220" t="s">
        <v>83</v>
      </c>
      <c r="H2" s="221"/>
      <c r="I2" s="222"/>
    </row>
    <row r="3" spans="1:9" ht="13.5" thickTop="1">
      <c r="A3" s="77"/>
      <c r="B3" s="77"/>
      <c r="C3" s="77"/>
      <c r="D3" s="77"/>
      <c r="E3" s="77"/>
      <c r="F3" s="66"/>
      <c r="G3" s="77"/>
      <c r="H3" s="77"/>
      <c r="I3" s="77"/>
    </row>
    <row r="4" spans="1:9" ht="19.5" customHeight="1">
      <c r="A4" s="106" t="s">
        <v>51</v>
      </c>
      <c r="B4" s="107"/>
      <c r="C4" s="107"/>
      <c r="D4" s="107"/>
      <c r="E4" s="108"/>
      <c r="F4" s="107"/>
      <c r="G4" s="107"/>
      <c r="H4" s="107"/>
      <c r="I4" s="107"/>
    </row>
    <row r="5" spans="1:9" ht="13.5" thickBot="1">
      <c r="A5" s="77"/>
      <c r="B5" s="77"/>
      <c r="C5" s="77"/>
      <c r="D5" s="77"/>
      <c r="E5" s="77"/>
      <c r="F5" s="77"/>
      <c r="G5" s="77"/>
      <c r="H5" s="77"/>
      <c r="I5" s="77"/>
    </row>
    <row r="6" spans="1:9" s="35" customFormat="1" ht="13.5" thickBot="1">
      <c r="A6" s="109"/>
      <c r="B6" s="110" t="s">
        <v>52</v>
      </c>
      <c r="C6" s="110"/>
      <c r="D6" s="111"/>
      <c r="E6" s="112" t="s">
        <v>53</v>
      </c>
      <c r="F6" s="113" t="s">
        <v>54</v>
      </c>
      <c r="G6" s="113" t="s">
        <v>55</v>
      </c>
      <c r="H6" s="113" t="s">
        <v>56</v>
      </c>
      <c r="I6" s="114" t="s">
        <v>30</v>
      </c>
    </row>
    <row r="7" spans="1:9" s="35" customFormat="1">
      <c r="A7" s="201" t="str">
        <f>Položky!B7</f>
        <v>1</v>
      </c>
      <c r="B7" s="115" t="str">
        <f>Položky!C7</f>
        <v>Zemní práce</v>
      </c>
      <c r="C7" s="66"/>
      <c r="D7" s="116"/>
      <c r="E7" s="202">
        <f>Položky!BA19</f>
        <v>0</v>
      </c>
      <c r="F7" s="203">
        <f>Položky!BB19</f>
        <v>0</v>
      </c>
      <c r="G7" s="203">
        <f>Položky!BC19</f>
        <v>0</v>
      </c>
      <c r="H7" s="203">
        <f>Položky!BD19</f>
        <v>0</v>
      </c>
      <c r="I7" s="204">
        <f>Položky!BE19</f>
        <v>0</v>
      </c>
    </row>
    <row r="8" spans="1:9" s="35" customFormat="1">
      <c r="A8" s="201" t="str">
        <f>Položky!B20</f>
        <v>2</v>
      </c>
      <c r="B8" s="115" t="str">
        <f>Položky!C20</f>
        <v>Základy a zvláštní zakládání</v>
      </c>
      <c r="C8" s="66"/>
      <c r="D8" s="116"/>
      <c r="E8" s="202">
        <f>Položky!BA26</f>
        <v>0</v>
      </c>
      <c r="F8" s="203">
        <f>Položky!BB26</f>
        <v>0</v>
      </c>
      <c r="G8" s="203">
        <f>Položky!BC26</f>
        <v>0</v>
      </c>
      <c r="H8" s="203">
        <f>Položky!BD26</f>
        <v>0</v>
      </c>
      <c r="I8" s="204">
        <f>Položky!BE26</f>
        <v>0</v>
      </c>
    </row>
    <row r="9" spans="1:9" s="35" customFormat="1">
      <c r="A9" s="201" t="str">
        <f>Položky!B27</f>
        <v>3</v>
      </c>
      <c r="B9" s="115" t="str">
        <f>Položky!C27</f>
        <v>Svislé a kompletní konstrukce</v>
      </c>
      <c r="C9" s="66"/>
      <c r="D9" s="116"/>
      <c r="E9" s="202">
        <f>Položky!BA45</f>
        <v>0</v>
      </c>
      <c r="F9" s="203">
        <f>Položky!BB45</f>
        <v>0</v>
      </c>
      <c r="G9" s="203">
        <f>Položky!BC45</f>
        <v>0</v>
      </c>
      <c r="H9" s="203">
        <f>Položky!BD45</f>
        <v>0</v>
      </c>
      <c r="I9" s="204">
        <f>Položky!BE45</f>
        <v>0</v>
      </c>
    </row>
    <row r="10" spans="1:9" s="35" customFormat="1">
      <c r="A10" s="201" t="str">
        <f>Položky!B46</f>
        <v>4</v>
      </c>
      <c r="B10" s="115" t="str">
        <f>Položky!C46</f>
        <v>Vodorovné konstrukce</v>
      </c>
      <c r="C10" s="66"/>
      <c r="D10" s="116"/>
      <c r="E10" s="202">
        <f>Položky!BA48</f>
        <v>0</v>
      </c>
      <c r="F10" s="203">
        <f>Položky!BB48</f>
        <v>0</v>
      </c>
      <c r="G10" s="203">
        <f>Položky!BC48</f>
        <v>0</v>
      </c>
      <c r="H10" s="203">
        <f>Položky!BD48</f>
        <v>0</v>
      </c>
      <c r="I10" s="204">
        <f>Položky!BE48</f>
        <v>0</v>
      </c>
    </row>
    <row r="11" spans="1:9" s="35" customFormat="1">
      <c r="A11" s="201" t="str">
        <f>Položky!B49</f>
        <v>5</v>
      </c>
      <c r="B11" s="115" t="str">
        <f>Položky!C49</f>
        <v>Komunikace</v>
      </c>
      <c r="C11" s="66"/>
      <c r="D11" s="116"/>
      <c r="E11" s="202">
        <f>Položky!BA57</f>
        <v>0</v>
      </c>
      <c r="F11" s="203">
        <f>Položky!BB57</f>
        <v>0</v>
      </c>
      <c r="G11" s="203">
        <f>Položky!BC57</f>
        <v>0</v>
      </c>
      <c r="H11" s="203">
        <f>Položky!BD57</f>
        <v>0</v>
      </c>
      <c r="I11" s="204">
        <f>Položky!BE57</f>
        <v>0</v>
      </c>
    </row>
    <row r="12" spans="1:9" s="35" customFormat="1">
      <c r="A12" s="201" t="str">
        <f>Položky!B58</f>
        <v>61</v>
      </c>
      <c r="B12" s="115" t="str">
        <f>Položky!C58</f>
        <v>Upravy povrchů vnitřní</v>
      </c>
      <c r="C12" s="66"/>
      <c r="D12" s="116"/>
      <c r="E12" s="202">
        <f>Položky!BA64</f>
        <v>0</v>
      </c>
      <c r="F12" s="203">
        <f>Položky!BB64</f>
        <v>0</v>
      </c>
      <c r="G12" s="203">
        <f>Položky!BC64</f>
        <v>0</v>
      </c>
      <c r="H12" s="203">
        <f>Položky!BD64</f>
        <v>0</v>
      </c>
      <c r="I12" s="204">
        <f>Položky!BE64</f>
        <v>0</v>
      </c>
    </row>
    <row r="13" spans="1:9" s="35" customFormat="1">
      <c r="A13" s="201" t="str">
        <f>Položky!B65</f>
        <v>62</v>
      </c>
      <c r="B13" s="115" t="str">
        <f>Položky!C65</f>
        <v>Úpravy povrchů vnější</v>
      </c>
      <c r="C13" s="66"/>
      <c r="D13" s="116"/>
      <c r="E13" s="202">
        <f>Položky!BA71</f>
        <v>0</v>
      </c>
      <c r="F13" s="203">
        <f>Položky!BB71</f>
        <v>0</v>
      </c>
      <c r="G13" s="203">
        <f>Položky!BC71</f>
        <v>0</v>
      </c>
      <c r="H13" s="203">
        <f>Položky!BD71</f>
        <v>0</v>
      </c>
      <c r="I13" s="204">
        <f>Položky!BE71</f>
        <v>0</v>
      </c>
    </row>
    <row r="14" spans="1:9" s="35" customFormat="1">
      <c r="A14" s="201" t="str">
        <f>Položky!B72</f>
        <v>63</v>
      </c>
      <c r="B14" s="115" t="str">
        <f>Položky!C72</f>
        <v>Podlahy a podlahové konstrukce</v>
      </c>
      <c r="C14" s="66"/>
      <c r="D14" s="116"/>
      <c r="E14" s="202">
        <f>Položky!BA91</f>
        <v>0</v>
      </c>
      <c r="F14" s="203">
        <f>Položky!BB91</f>
        <v>0</v>
      </c>
      <c r="G14" s="203">
        <f>Položky!BC91</f>
        <v>0</v>
      </c>
      <c r="H14" s="203">
        <f>Položky!BD91</f>
        <v>0</v>
      </c>
      <c r="I14" s="204">
        <f>Položky!BE91</f>
        <v>0</v>
      </c>
    </row>
    <row r="15" spans="1:9" s="35" customFormat="1">
      <c r="A15" s="201" t="str">
        <f>Položky!B92</f>
        <v>64</v>
      </c>
      <c r="B15" s="115" t="str">
        <f>Položky!C92</f>
        <v>Výplně otvorů</v>
      </c>
      <c r="C15" s="66"/>
      <c r="D15" s="116"/>
      <c r="E15" s="202">
        <f>Položky!BA94</f>
        <v>0</v>
      </c>
      <c r="F15" s="203">
        <f>Položky!BB94</f>
        <v>0</v>
      </c>
      <c r="G15" s="203">
        <f>Položky!BC94</f>
        <v>0</v>
      </c>
      <c r="H15" s="203">
        <f>Položky!BD94</f>
        <v>0</v>
      </c>
      <c r="I15" s="204">
        <f>Položky!BE94</f>
        <v>0</v>
      </c>
    </row>
    <row r="16" spans="1:9" s="35" customFormat="1">
      <c r="A16" s="201" t="str">
        <f>Položky!B95</f>
        <v>8</v>
      </c>
      <c r="B16" s="115" t="str">
        <f>Položky!C95</f>
        <v>Trubní vedení</v>
      </c>
      <c r="C16" s="66"/>
      <c r="D16" s="116"/>
      <c r="E16" s="202">
        <f>Položky!BA104</f>
        <v>0</v>
      </c>
      <c r="F16" s="203">
        <f>Položky!BB104</f>
        <v>0</v>
      </c>
      <c r="G16" s="203">
        <f>Položky!BC104</f>
        <v>0</v>
      </c>
      <c r="H16" s="203">
        <f>Položky!BD104</f>
        <v>0</v>
      </c>
      <c r="I16" s="204">
        <f>Položky!BE104</f>
        <v>0</v>
      </c>
    </row>
    <row r="17" spans="1:57" s="35" customFormat="1">
      <c r="A17" s="201" t="str">
        <f>Položky!B105</f>
        <v>91</v>
      </c>
      <c r="B17" s="115" t="str">
        <f>Položky!C105</f>
        <v>Doplňující práce na komunikaci</v>
      </c>
      <c r="C17" s="66"/>
      <c r="D17" s="116"/>
      <c r="E17" s="202">
        <f>Položky!BA107</f>
        <v>0</v>
      </c>
      <c r="F17" s="203">
        <f>Položky!BB107</f>
        <v>0</v>
      </c>
      <c r="G17" s="203">
        <f>Položky!BC107</f>
        <v>0</v>
      </c>
      <c r="H17" s="203">
        <f>Položky!BD107</f>
        <v>0</v>
      </c>
      <c r="I17" s="204">
        <f>Položky!BE107</f>
        <v>0</v>
      </c>
    </row>
    <row r="18" spans="1:57" s="35" customFormat="1">
      <c r="A18" s="201" t="str">
        <f>Položky!B108</f>
        <v>96</v>
      </c>
      <c r="B18" s="115" t="str">
        <f>Položky!C108</f>
        <v>Bourání konstrukcí</v>
      </c>
      <c r="C18" s="66"/>
      <c r="D18" s="116"/>
      <c r="E18" s="202">
        <f>Položky!BA130</f>
        <v>0</v>
      </c>
      <c r="F18" s="203">
        <f>Položky!BB130</f>
        <v>0</v>
      </c>
      <c r="G18" s="203">
        <f>Položky!BC130</f>
        <v>0</v>
      </c>
      <c r="H18" s="203">
        <f>Položky!BD130</f>
        <v>0</v>
      </c>
      <c r="I18" s="204">
        <f>Položky!BE130</f>
        <v>0</v>
      </c>
    </row>
    <row r="19" spans="1:57" s="35" customFormat="1">
      <c r="A19" s="201" t="str">
        <f>Položky!B131</f>
        <v>97</v>
      </c>
      <c r="B19" s="115" t="str">
        <f>Položky!C131</f>
        <v>Prorážení otvorů</v>
      </c>
      <c r="C19" s="66"/>
      <c r="D19" s="116"/>
      <c r="E19" s="202">
        <f>Položky!BA149</f>
        <v>0</v>
      </c>
      <c r="F19" s="203">
        <f>Položky!BB149</f>
        <v>0</v>
      </c>
      <c r="G19" s="203">
        <f>Položky!BC149</f>
        <v>0</v>
      </c>
      <c r="H19" s="203">
        <f>Položky!BD149</f>
        <v>0</v>
      </c>
      <c r="I19" s="204">
        <f>Položky!BE149</f>
        <v>0</v>
      </c>
    </row>
    <row r="20" spans="1:57" s="35" customFormat="1">
      <c r="A20" s="201" t="str">
        <f>Položky!B150</f>
        <v>99</v>
      </c>
      <c r="B20" s="115" t="str">
        <f>Položky!C150</f>
        <v>Staveništní přesun hmot</v>
      </c>
      <c r="C20" s="66"/>
      <c r="D20" s="116"/>
      <c r="E20" s="202">
        <f>Položky!BA154</f>
        <v>0</v>
      </c>
      <c r="F20" s="203">
        <f>Položky!BB154</f>
        <v>0</v>
      </c>
      <c r="G20" s="203">
        <f>Položky!BC154</f>
        <v>0</v>
      </c>
      <c r="H20" s="203">
        <f>Položky!BD154</f>
        <v>0</v>
      </c>
      <c r="I20" s="204">
        <f>Položky!BE154</f>
        <v>0</v>
      </c>
    </row>
    <row r="21" spans="1:57" s="35" customFormat="1">
      <c r="A21" s="201" t="str">
        <f>Položky!B155</f>
        <v>711</v>
      </c>
      <c r="B21" s="115" t="str">
        <f>Položky!C155</f>
        <v>Izolace proti vodě</v>
      </c>
      <c r="C21" s="66"/>
      <c r="D21" s="116"/>
      <c r="E21" s="202">
        <f>Položky!BA168</f>
        <v>0</v>
      </c>
      <c r="F21" s="203">
        <f>Položky!BB168</f>
        <v>0</v>
      </c>
      <c r="G21" s="203">
        <f>Položky!BC168</f>
        <v>0</v>
      </c>
      <c r="H21" s="203">
        <f>Položky!BD168</f>
        <v>0</v>
      </c>
      <c r="I21" s="204">
        <f>Položky!BE168</f>
        <v>0</v>
      </c>
    </row>
    <row r="22" spans="1:57" s="35" customFormat="1">
      <c r="A22" s="201" t="str">
        <f>Položky!B169</f>
        <v>762</v>
      </c>
      <c r="B22" s="115" t="str">
        <f>Položky!C169</f>
        <v>Konstrukce tesařské</v>
      </c>
      <c r="C22" s="66"/>
      <c r="D22" s="116"/>
      <c r="E22" s="202">
        <f>Položky!BA192</f>
        <v>0</v>
      </c>
      <c r="F22" s="203">
        <f>Položky!BB192</f>
        <v>0</v>
      </c>
      <c r="G22" s="203">
        <f>Položky!BC192</f>
        <v>0</v>
      </c>
      <c r="H22" s="203">
        <f>Položky!BD192</f>
        <v>0</v>
      </c>
      <c r="I22" s="204">
        <f>Položky!BE192</f>
        <v>0</v>
      </c>
    </row>
    <row r="23" spans="1:57" s="35" customFormat="1">
      <c r="A23" s="201" t="str">
        <f>Položky!B193</f>
        <v>764</v>
      </c>
      <c r="B23" s="115" t="str">
        <f>Položky!C193</f>
        <v>Konstrukce klempířské</v>
      </c>
      <c r="C23" s="66"/>
      <c r="D23" s="116"/>
      <c r="E23" s="202">
        <f>Položky!BA215</f>
        <v>0</v>
      </c>
      <c r="F23" s="203">
        <f>Položky!BB215</f>
        <v>0</v>
      </c>
      <c r="G23" s="203">
        <f>Položky!BC215</f>
        <v>0</v>
      </c>
      <c r="H23" s="203">
        <f>Položky!BD215</f>
        <v>0</v>
      </c>
      <c r="I23" s="204">
        <f>Položky!BE215</f>
        <v>0</v>
      </c>
    </row>
    <row r="24" spans="1:57" s="35" customFormat="1">
      <c r="A24" s="201" t="str">
        <f>Položky!B216</f>
        <v>766</v>
      </c>
      <c r="B24" s="115" t="str">
        <f>Položky!C216</f>
        <v>Konstrukce truhlářské</v>
      </c>
      <c r="C24" s="66"/>
      <c r="D24" s="116"/>
      <c r="E24" s="202">
        <f>Položky!BA219</f>
        <v>0</v>
      </c>
      <c r="F24" s="203">
        <f>Položky!BB219</f>
        <v>0</v>
      </c>
      <c r="G24" s="203">
        <f>Položky!BC219</f>
        <v>0</v>
      </c>
      <c r="H24" s="203">
        <f>Položky!BD219</f>
        <v>0</v>
      </c>
      <c r="I24" s="204">
        <f>Položky!BE219</f>
        <v>0</v>
      </c>
    </row>
    <row r="25" spans="1:57" s="35" customFormat="1">
      <c r="A25" s="201" t="str">
        <f>Položky!B220</f>
        <v>783</v>
      </c>
      <c r="B25" s="115" t="str">
        <f>Položky!C220</f>
        <v>Nátěry</v>
      </c>
      <c r="C25" s="66"/>
      <c r="D25" s="116"/>
      <c r="E25" s="202">
        <f>Položky!BA222</f>
        <v>0</v>
      </c>
      <c r="F25" s="203">
        <f>Položky!BB222</f>
        <v>0</v>
      </c>
      <c r="G25" s="203">
        <f>Položky!BC222</f>
        <v>0</v>
      </c>
      <c r="H25" s="203">
        <f>Položky!BD222</f>
        <v>0</v>
      </c>
      <c r="I25" s="204">
        <f>Položky!BE222</f>
        <v>0</v>
      </c>
    </row>
    <row r="26" spans="1:57" s="35" customFormat="1" ht="13.5" thickBot="1">
      <c r="A26" s="201" t="str">
        <f>Položky!B223</f>
        <v>D96</v>
      </c>
      <c r="B26" s="115" t="str">
        <f>Položky!C223</f>
        <v>Přesuny suti a vybouraných hmot</v>
      </c>
      <c r="C26" s="66"/>
      <c r="D26" s="116"/>
      <c r="E26" s="202">
        <f>Položky!BA232</f>
        <v>0</v>
      </c>
      <c r="F26" s="203">
        <f>Položky!BB232</f>
        <v>0</v>
      </c>
      <c r="G26" s="203">
        <f>Položky!BC232</f>
        <v>0</v>
      </c>
      <c r="H26" s="203">
        <f>Položky!BD232</f>
        <v>0</v>
      </c>
      <c r="I26" s="204">
        <f>Položky!BE232</f>
        <v>0</v>
      </c>
    </row>
    <row r="27" spans="1:57" s="123" customFormat="1" ht="13.5" thickBot="1">
      <c r="A27" s="117"/>
      <c r="B27" s="118" t="s">
        <v>57</v>
      </c>
      <c r="C27" s="118"/>
      <c r="D27" s="119"/>
      <c r="E27" s="120">
        <f>SUM(E7:E26)</f>
        <v>0</v>
      </c>
      <c r="F27" s="121">
        <f>SUM(F7:F26)</f>
        <v>0</v>
      </c>
      <c r="G27" s="121">
        <f>SUM(G7:G26)</f>
        <v>0</v>
      </c>
      <c r="H27" s="121">
        <f>SUM(H7:H26)</f>
        <v>0</v>
      </c>
      <c r="I27" s="122">
        <f>SUM(I7:I26)</f>
        <v>0</v>
      </c>
    </row>
    <row r="28" spans="1:57">
      <c r="A28" s="66"/>
      <c r="B28" s="66"/>
      <c r="C28" s="66"/>
      <c r="D28" s="66"/>
      <c r="E28" s="66"/>
      <c r="F28" s="66"/>
      <c r="G28" s="66"/>
      <c r="H28" s="66"/>
      <c r="I28" s="66"/>
    </row>
    <row r="29" spans="1:57" ht="19.5" customHeight="1">
      <c r="A29" s="107" t="s">
        <v>58</v>
      </c>
      <c r="B29" s="107"/>
      <c r="C29" s="107"/>
      <c r="D29" s="107"/>
      <c r="E29" s="107"/>
      <c r="F29" s="107"/>
      <c r="G29" s="124"/>
      <c r="H29" s="107"/>
      <c r="I29" s="107"/>
      <c r="BA29" s="41"/>
      <c r="BB29" s="41"/>
      <c r="BC29" s="41"/>
      <c r="BD29" s="41"/>
      <c r="BE29" s="41"/>
    </row>
    <row r="30" spans="1:57" ht="13.5" thickBot="1">
      <c r="A30" s="77"/>
      <c r="B30" s="77"/>
      <c r="C30" s="77"/>
      <c r="D30" s="77"/>
      <c r="E30" s="77"/>
      <c r="F30" s="77"/>
      <c r="G30" s="77"/>
      <c r="H30" s="77"/>
      <c r="I30" s="77"/>
    </row>
    <row r="31" spans="1:57">
      <c r="A31" s="71" t="s">
        <v>59</v>
      </c>
      <c r="B31" s="72"/>
      <c r="C31" s="72"/>
      <c r="D31" s="125"/>
      <c r="E31" s="126" t="s">
        <v>60</v>
      </c>
      <c r="F31" s="127" t="s">
        <v>61</v>
      </c>
      <c r="G31" s="128" t="s">
        <v>62</v>
      </c>
      <c r="H31" s="129"/>
      <c r="I31" s="130" t="s">
        <v>60</v>
      </c>
    </row>
    <row r="32" spans="1:57">
      <c r="A32" s="64" t="s">
        <v>388</v>
      </c>
      <c r="B32" s="55"/>
      <c r="C32" s="55"/>
      <c r="D32" s="131"/>
      <c r="E32" s="132"/>
      <c r="F32" s="133"/>
      <c r="G32" s="134">
        <f t="shared" ref="G32:G39" si="0">CHOOSE(BA32+1,HSV+PSV,HSV+PSV+Mont,HSV+PSV+Dodavka+Mont,HSV,PSV,Mont,Dodavka,Mont+Dodavka,0)</f>
        <v>0</v>
      </c>
      <c r="H32" s="135"/>
      <c r="I32" s="136">
        <f t="shared" ref="I32:I39" si="1">E32+F32*G32/100</f>
        <v>0</v>
      </c>
      <c r="BA32">
        <v>0</v>
      </c>
    </row>
    <row r="33" spans="1:53">
      <c r="A33" s="64" t="s">
        <v>389</v>
      </c>
      <c r="B33" s="55"/>
      <c r="C33" s="55"/>
      <c r="D33" s="131"/>
      <c r="E33" s="132"/>
      <c r="F33" s="133"/>
      <c r="G33" s="134">
        <f t="shared" si="0"/>
        <v>0</v>
      </c>
      <c r="H33" s="135"/>
      <c r="I33" s="136">
        <f t="shared" si="1"/>
        <v>0</v>
      </c>
      <c r="BA33">
        <v>0</v>
      </c>
    </row>
    <row r="34" spans="1:53">
      <c r="A34" s="64" t="s">
        <v>390</v>
      </c>
      <c r="B34" s="55"/>
      <c r="C34" s="55"/>
      <c r="D34" s="131"/>
      <c r="E34" s="132"/>
      <c r="F34" s="133"/>
      <c r="G34" s="134">
        <f t="shared" si="0"/>
        <v>0</v>
      </c>
      <c r="H34" s="135"/>
      <c r="I34" s="136">
        <f t="shared" si="1"/>
        <v>0</v>
      </c>
      <c r="BA34">
        <v>0</v>
      </c>
    </row>
    <row r="35" spans="1:53">
      <c r="A35" s="64" t="s">
        <v>391</v>
      </c>
      <c r="B35" s="55"/>
      <c r="C35" s="55"/>
      <c r="D35" s="131"/>
      <c r="E35" s="132"/>
      <c r="F35" s="133"/>
      <c r="G35" s="134">
        <f t="shared" si="0"/>
        <v>0</v>
      </c>
      <c r="H35" s="135"/>
      <c r="I35" s="136">
        <f t="shared" si="1"/>
        <v>0</v>
      </c>
      <c r="BA35">
        <v>0</v>
      </c>
    </row>
    <row r="36" spans="1:53">
      <c r="A36" s="64" t="s">
        <v>392</v>
      </c>
      <c r="B36" s="55"/>
      <c r="C36" s="55"/>
      <c r="D36" s="131"/>
      <c r="E36" s="132"/>
      <c r="F36" s="133"/>
      <c r="G36" s="134">
        <f t="shared" si="0"/>
        <v>0</v>
      </c>
      <c r="H36" s="135"/>
      <c r="I36" s="136">
        <f t="shared" si="1"/>
        <v>0</v>
      </c>
      <c r="BA36">
        <v>1</v>
      </c>
    </row>
    <row r="37" spans="1:53">
      <c r="A37" s="64" t="s">
        <v>393</v>
      </c>
      <c r="B37" s="55"/>
      <c r="C37" s="55"/>
      <c r="D37" s="131"/>
      <c r="E37" s="132"/>
      <c r="F37" s="133"/>
      <c r="G37" s="134">
        <f t="shared" si="0"/>
        <v>0</v>
      </c>
      <c r="H37" s="135"/>
      <c r="I37" s="136">
        <f t="shared" si="1"/>
        <v>0</v>
      </c>
      <c r="BA37">
        <v>1</v>
      </c>
    </row>
    <row r="38" spans="1:53">
      <c r="A38" s="64" t="s">
        <v>394</v>
      </c>
      <c r="B38" s="55"/>
      <c r="C38" s="55"/>
      <c r="D38" s="131"/>
      <c r="E38" s="132"/>
      <c r="F38" s="133"/>
      <c r="G38" s="134">
        <f t="shared" si="0"/>
        <v>0</v>
      </c>
      <c r="H38" s="135"/>
      <c r="I38" s="136">
        <f t="shared" si="1"/>
        <v>0</v>
      </c>
      <c r="BA38">
        <v>2</v>
      </c>
    </row>
    <row r="39" spans="1:53">
      <c r="A39" s="64" t="s">
        <v>395</v>
      </c>
      <c r="B39" s="55"/>
      <c r="C39" s="55"/>
      <c r="D39" s="131"/>
      <c r="E39" s="132"/>
      <c r="F39" s="133"/>
      <c r="G39" s="134">
        <f t="shared" si="0"/>
        <v>0</v>
      </c>
      <c r="H39" s="135"/>
      <c r="I39" s="136">
        <f t="shared" si="1"/>
        <v>0</v>
      </c>
      <c r="BA39">
        <v>2</v>
      </c>
    </row>
    <row r="40" spans="1:53" ht="13.5" thickBot="1">
      <c r="A40" s="137"/>
      <c r="B40" s="138" t="s">
        <v>63</v>
      </c>
      <c r="C40" s="139"/>
      <c r="D40" s="140"/>
      <c r="E40" s="141"/>
      <c r="F40" s="142"/>
      <c r="G40" s="142"/>
      <c r="H40" s="223">
        <f>SUM(I32:I39)</f>
        <v>0</v>
      </c>
      <c r="I40" s="224"/>
    </row>
    <row r="42" spans="1:53">
      <c r="B42" s="123"/>
      <c r="F42" s="143"/>
      <c r="G42" s="144"/>
      <c r="H42" s="144"/>
      <c r="I42" s="145"/>
    </row>
    <row r="43" spans="1:53">
      <c r="F43" s="143"/>
      <c r="G43" s="144"/>
      <c r="H43" s="144"/>
      <c r="I43" s="145"/>
    </row>
    <row r="44" spans="1:53">
      <c r="F44" s="143"/>
      <c r="G44" s="144"/>
      <c r="H44" s="144"/>
      <c r="I44" s="145"/>
    </row>
    <row r="45" spans="1:53">
      <c r="F45" s="143"/>
      <c r="G45" s="144"/>
      <c r="H45" s="144"/>
      <c r="I45" s="145"/>
    </row>
    <row r="46" spans="1:53">
      <c r="F46" s="143"/>
      <c r="G46" s="144"/>
      <c r="H46" s="144"/>
      <c r="I46" s="145"/>
    </row>
    <row r="47" spans="1:53">
      <c r="F47" s="143"/>
      <c r="G47" s="144"/>
      <c r="H47" s="144"/>
      <c r="I47" s="145"/>
    </row>
    <row r="48" spans="1:53">
      <c r="F48" s="143"/>
      <c r="G48" s="144"/>
      <c r="H48" s="144"/>
      <c r="I48" s="145"/>
    </row>
    <row r="49" spans="6:9">
      <c r="F49" s="143"/>
      <c r="G49" s="144"/>
      <c r="H49" s="144"/>
      <c r="I49" s="145"/>
    </row>
    <row r="50" spans="6:9">
      <c r="F50" s="143"/>
      <c r="G50" s="144"/>
      <c r="H50" s="144"/>
      <c r="I50" s="145"/>
    </row>
    <row r="51" spans="6:9">
      <c r="F51" s="143"/>
      <c r="G51" s="144"/>
      <c r="H51" s="144"/>
      <c r="I51" s="145"/>
    </row>
    <row r="52" spans="6:9">
      <c r="F52" s="143"/>
      <c r="G52" s="144"/>
      <c r="H52" s="144"/>
      <c r="I52" s="145"/>
    </row>
    <row r="53" spans="6:9">
      <c r="F53" s="143"/>
      <c r="G53" s="144"/>
      <c r="H53" s="144"/>
      <c r="I53" s="145"/>
    </row>
    <row r="54" spans="6:9">
      <c r="F54" s="143"/>
      <c r="G54" s="144"/>
      <c r="H54" s="144"/>
      <c r="I54" s="145"/>
    </row>
    <row r="55" spans="6:9">
      <c r="F55" s="143"/>
      <c r="G55" s="144"/>
      <c r="H55" s="144"/>
      <c r="I55" s="145"/>
    </row>
    <row r="56" spans="6:9">
      <c r="F56" s="143"/>
      <c r="G56" s="144"/>
      <c r="H56" s="144"/>
      <c r="I56" s="145"/>
    </row>
    <row r="57" spans="6:9">
      <c r="F57" s="143"/>
      <c r="G57" s="144"/>
      <c r="H57" s="144"/>
      <c r="I57" s="145"/>
    </row>
    <row r="58" spans="6:9">
      <c r="F58" s="143"/>
      <c r="G58" s="144"/>
      <c r="H58" s="144"/>
      <c r="I58" s="145"/>
    </row>
    <row r="59" spans="6:9">
      <c r="F59" s="143"/>
      <c r="G59" s="144"/>
      <c r="H59" s="144"/>
      <c r="I59" s="145"/>
    </row>
    <row r="60" spans="6:9">
      <c r="F60" s="143"/>
      <c r="G60" s="144"/>
      <c r="H60" s="144"/>
      <c r="I60" s="145"/>
    </row>
    <row r="61" spans="6:9">
      <c r="F61" s="143"/>
      <c r="G61" s="144"/>
      <c r="H61" s="144"/>
      <c r="I61" s="145"/>
    </row>
    <row r="62" spans="6:9">
      <c r="F62" s="143"/>
      <c r="G62" s="144"/>
      <c r="H62" s="144"/>
      <c r="I62" s="145"/>
    </row>
    <row r="63" spans="6:9">
      <c r="F63" s="143"/>
      <c r="G63" s="144"/>
      <c r="H63" s="144"/>
      <c r="I63" s="145"/>
    </row>
    <row r="64" spans="6:9">
      <c r="F64" s="143"/>
      <c r="G64" s="144"/>
      <c r="H64" s="144"/>
      <c r="I64" s="145"/>
    </row>
    <row r="65" spans="6:9">
      <c r="F65" s="143"/>
      <c r="G65" s="144"/>
      <c r="H65" s="144"/>
      <c r="I65" s="145"/>
    </row>
    <row r="66" spans="6:9">
      <c r="F66" s="143"/>
      <c r="G66" s="144"/>
      <c r="H66" s="144"/>
      <c r="I66" s="145"/>
    </row>
    <row r="67" spans="6:9">
      <c r="F67" s="143"/>
      <c r="G67" s="144"/>
      <c r="H67" s="144"/>
      <c r="I67" s="145"/>
    </row>
    <row r="68" spans="6:9">
      <c r="F68" s="143"/>
      <c r="G68" s="144"/>
      <c r="H68" s="144"/>
      <c r="I68" s="145"/>
    </row>
    <row r="69" spans="6:9">
      <c r="F69" s="143"/>
      <c r="G69" s="144"/>
      <c r="H69" s="144"/>
      <c r="I69" s="145"/>
    </row>
    <row r="70" spans="6:9">
      <c r="F70" s="143"/>
      <c r="G70" s="144"/>
      <c r="H70" s="144"/>
      <c r="I70" s="145"/>
    </row>
    <row r="71" spans="6:9">
      <c r="F71" s="143"/>
      <c r="G71" s="144"/>
      <c r="H71" s="144"/>
      <c r="I71" s="145"/>
    </row>
    <row r="72" spans="6:9">
      <c r="F72" s="143"/>
      <c r="G72" s="144"/>
      <c r="H72" s="144"/>
      <c r="I72" s="145"/>
    </row>
    <row r="73" spans="6:9">
      <c r="F73" s="143"/>
      <c r="G73" s="144"/>
      <c r="H73" s="144"/>
      <c r="I73" s="145"/>
    </row>
    <row r="74" spans="6:9">
      <c r="F74" s="143"/>
      <c r="G74" s="144"/>
      <c r="H74" s="144"/>
      <c r="I74" s="145"/>
    </row>
    <row r="75" spans="6:9">
      <c r="F75" s="143"/>
      <c r="G75" s="144"/>
      <c r="H75" s="144"/>
      <c r="I75" s="145"/>
    </row>
    <row r="76" spans="6:9">
      <c r="F76" s="143"/>
      <c r="G76" s="144"/>
      <c r="H76" s="144"/>
      <c r="I76" s="145"/>
    </row>
    <row r="77" spans="6:9">
      <c r="F77" s="143"/>
      <c r="G77" s="144"/>
      <c r="H77" s="144"/>
      <c r="I77" s="145"/>
    </row>
    <row r="78" spans="6:9">
      <c r="F78" s="143"/>
      <c r="G78" s="144"/>
      <c r="H78" s="144"/>
      <c r="I78" s="145"/>
    </row>
    <row r="79" spans="6:9">
      <c r="F79" s="143"/>
      <c r="G79" s="144"/>
      <c r="H79" s="144"/>
      <c r="I79" s="145"/>
    </row>
    <row r="80" spans="6:9">
      <c r="F80" s="143"/>
      <c r="G80" s="144"/>
      <c r="H80" s="144"/>
      <c r="I80" s="145"/>
    </row>
    <row r="81" spans="6:9">
      <c r="F81" s="143"/>
      <c r="G81" s="144"/>
      <c r="H81" s="144"/>
      <c r="I81" s="145"/>
    </row>
    <row r="82" spans="6:9">
      <c r="F82" s="143"/>
      <c r="G82" s="144"/>
      <c r="H82" s="144"/>
      <c r="I82" s="145"/>
    </row>
    <row r="83" spans="6:9">
      <c r="F83" s="143"/>
      <c r="G83" s="144"/>
      <c r="H83" s="144"/>
      <c r="I83" s="145"/>
    </row>
    <row r="84" spans="6:9">
      <c r="F84" s="143"/>
      <c r="G84" s="144"/>
      <c r="H84" s="144"/>
      <c r="I84" s="145"/>
    </row>
    <row r="85" spans="6:9">
      <c r="F85" s="143"/>
      <c r="G85" s="144"/>
      <c r="H85" s="144"/>
      <c r="I85" s="145"/>
    </row>
    <row r="86" spans="6:9">
      <c r="F86" s="143"/>
      <c r="G86" s="144"/>
      <c r="H86" s="144"/>
      <c r="I86" s="145"/>
    </row>
    <row r="87" spans="6:9">
      <c r="F87" s="143"/>
      <c r="G87" s="144"/>
      <c r="H87" s="144"/>
      <c r="I87" s="145"/>
    </row>
    <row r="88" spans="6:9">
      <c r="F88" s="143"/>
      <c r="G88" s="144"/>
      <c r="H88" s="144"/>
      <c r="I88" s="145"/>
    </row>
    <row r="89" spans="6:9">
      <c r="F89" s="143"/>
      <c r="G89" s="144"/>
      <c r="H89" s="144"/>
      <c r="I89" s="145"/>
    </row>
    <row r="90" spans="6:9">
      <c r="F90" s="143"/>
      <c r="G90" s="144"/>
      <c r="H90" s="144"/>
      <c r="I90" s="145"/>
    </row>
    <row r="91" spans="6:9">
      <c r="F91" s="143"/>
      <c r="G91" s="144"/>
      <c r="H91" s="144"/>
      <c r="I91" s="145"/>
    </row>
  </sheetData>
  <mergeCells count="4">
    <mergeCell ref="A1:B1"/>
    <mergeCell ref="A2:B2"/>
    <mergeCell ref="G2:I2"/>
    <mergeCell ref="H40:I4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CZ305"/>
  <sheetViews>
    <sheetView showGridLines="0" showZeros="0" topLeftCell="A41" zoomScaleNormal="100" workbookViewId="0">
      <selection activeCell="A232" sqref="A232:IV234"/>
    </sheetView>
  </sheetViews>
  <sheetFormatPr defaultRowHeight="12.75"/>
  <cols>
    <col min="1" max="1" width="4.42578125" style="146" customWidth="1"/>
    <col min="2" max="2" width="11.5703125" style="146" customWidth="1"/>
    <col min="3" max="3" width="40.42578125" style="146" customWidth="1"/>
    <col min="4" max="4" width="5.5703125" style="146" customWidth="1"/>
    <col min="5" max="5" width="8.5703125" style="195" customWidth="1"/>
    <col min="6" max="6" width="9.85546875" style="146" customWidth="1"/>
    <col min="7" max="7" width="13.85546875" style="146" customWidth="1"/>
    <col min="8" max="11" width="9.140625" style="146"/>
    <col min="12" max="12" width="75.42578125" style="146" customWidth="1"/>
    <col min="13" max="13" width="45.28515625" style="146" customWidth="1"/>
    <col min="14" max="16384" width="9.140625" style="146"/>
  </cols>
  <sheetData>
    <row r="1" spans="1:104" ht="15.75">
      <c r="A1" s="230" t="s">
        <v>77</v>
      </c>
      <c r="B1" s="230"/>
      <c r="C1" s="230"/>
      <c r="D1" s="230"/>
      <c r="E1" s="230"/>
      <c r="F1" s="230"/>
      <c r="G1" s="230"/>
    </row>
    <row r="2" spans="1:104" ht="14.25" customHeight="1" thickBot="1">
      <c r="A2" s="147"/>
      <c r="B2" s="148"/>
      <c r="C2" s="149"/>
      <c r="D2" s="149"/>
      <c r="E2" s="150"/>
      <c r="F2" s="149"/>
      <c r="G2" s="149"/>
    </row>
    <row r="3" spans="1:104" ht="13.5" thickTop="1">
      <c r="A3" s="216" t="s">
        <v>48</v>
      </c>
      <c r="B3" s="217"/>
      <c r="C3" s="97" t="str">
        <f>CONCATENATE(cislostavby," ",nazevstavby)</f>
        <v>2012 AOPK ČR - Správa CHKO Mikulov</v>
      </c>
      <c r="D3" s="151"/>
      <c r="E3" s="152" t="s">
        <v>64</v>
      </c>
      <c r="F3" s="153" t="str">
        <f>Rekapitulace!H1</f>
        <v>13.06.2012</v>
      </c>
      <c r="G3" s="154"/>
    </row>
    <row r="4" spans="1:104" ht="13.5" thickBot="1">
      <c r="A4" s="231" t="s">
        <v>50</v>
      </c>
      <c r="B4" s="219"/>
      <c r="C4" s="103" t="str">
        <f>CONCATENATE(cisloobjektu," ",nazevobjektu)</f>
        <v>01 Rekonstrukce garáže ul. Na Jámě</v>
      </c>
      <c r="D4" s="155"/>
      <c r="E4" s="232" t="str">
        <f>Rekapitulace!G2</f>
        <v>Rozpočet rekonstrukce objektu</v>
      </c>
      <c r="F4" s="233"/>
      <c r="G4" s="234"/>
    </row>
    <row r="5" spans="1:104" ht="13.5" thickTop="1">
      <c r="A5" s="156"/>
      <c r="B5" s="147"/>
      <c r="C5" s="147"/>
      <c r="D5" s="147"/>
      <c r="E5" s="157"/>
      <c r="F5" s="147"/>
      <c r="G5" s="158"/>
    </row>
    <row r="6" spans="1:104">
      <c r="A6" s="159" t="s">
        <v>65</v>
      </c>
      <c r="B6" s="160" t="s">
        <v>66</v>
      </c>
      <c r="C6" s="160" t="s">
        <v>67</v>
      </c>
      <c r="D6" s="160" t="s">
        <v>68</v>
      </c>
      <c r="E6" s="161" t="s">
        <v>69</v>
      </c>
      <c r="F6" s="160" t="s">
        <v>70</v>
      </c>
      <c r="G6" s="162" t="s">
        <v>71</v>
      </c>
    </row>
    <row r="7" spans="1:104">
      <c r="A7" s="163" t="s">
        <v>72</v>
      </c>
      <c r="B7" s="164" t="s">
        <v>73</v>
      </c>
      <c r="C7" s="165" t="s">
        <v>74</v>
      </c>
      <c r="D7" s="166"/>
      <c r="E7" s="167"/>
      <c r="F7" s="167"/>
      <c r="G7" s="168"/>
      <c r="H7" s="169"/>
      <c r="I7" s="169"/>
      <c r="O7" s="170">
        <v>1</v>
      </c>
    </row>
    <row r="8" spans="1:104">
      <c r="A8" s="171">
        <v>1</v>
      </c>
      <c r="B8" s="172" t="s">
        <v>84</v>
      </c>
      <c r="C8" s="173" t="s">
        <v>85</v>
      </c>
      <c r="D8" s="174" t="s">
        <v>86</v>
      </c>
      <c r="E8" s="175">
        <v>9.8049999999999997</v>
      </c>
      <c r="F8" s="175">
        <v>0</v>
      </c>
      <c r="G8" s="176">
        <f t="shared" ref="G8:G18" si="0">E8*F8</f>
        <v>0</v>
      </c>
      <c r="O8" s="170">
        <v>2</v>
      </c>
      <c r="AA8" s="146">
        <v>1</v>
      </c>
      <c r="AB8" s="146">
        <v>1</v>
      </c>
      <c r="AC8" s="146">
        <v>1</v>
      </c>
      <c r="AZ8" s="146">
        <v>1</v>
      </c>
      <c r="BA8" s="146">
        <f t="shared" ref="BA8:BA18" si="1">IF(AZ8=1,G8,0)</f>
        <v>0</v>
      </c>
      <c r="BB8" s="146">
        <f t="shared" ref="BB8:BB18" si="2">IF(AZ8=2,G8,0)</f>
        <v>0</v>
      </c>
      <c r="BC8" s="146">
        <f t="shared" ref="BC8:BC18" si="3">IF(AZ8=3,G8,0)</f>
        <v>0</v>
      </c>
      <c r="BD8" s="146">
        <f t="shared" ref="BD8:BD18" si="4">IF(AZ8=4,G8,0)</f>
        <v>0</v>
      </c>
      <c r="BE8" s="146">
        <f t="shared" ref="BE8:BE18" si="5">IF(AZ8=5,G8,0)</f>
        <v>0</v>
      </c>
      <c r="CA8" s="177">
        <v>1</v>
      </c>
      <c r="CB8" s="177">
        <v>1</v>
      </c>
      <c r="CZ8" s="146">
        <v>0</v>
      </c>
    </row>
    <row r="9" spans="1:104">
      <c r="A9" s="171">
        <v>2</v>
      </c>
      <c r="B9" s="172" t="s">
        <v>87</v>
      </c>
      <c r="C9" s="173" t="s">
        <v>88</v>
      </c>
      <c r="D9" s="174" t="s">
        <v>86</v>
      </c>
      <c r="E9" s="175">
        <v>4.9024999999999999</v>
      </c>
      <c r="F9" s="175">
        <v>0</v>
      </c>
      <c r="G9" s="176">
        <f t="shared" si="0"/>
        <v>0</v>
      </c>
      <c r="O9" s="170">
        <v>2</v>
      </c>
      <c r="AA9" s="146">
        <v>1</v>
      </c>
      <c r="AB9" s="146">
        <v>1</v>
      </c>
      <c r="AC9" s="146">
        <v>1</v>
      </c>
      <c r="AZ9" s="146">
        <v>1</v>
      </c>
      <c r="BA9" s="146">
        <f t="shared" si="1"/>
        <v>0</v>
      </c>
      <c r="BB9" s="146">
        <f t="shared" si="2"/>
        <v>0</v>
      </c>
      <c r="BC9" s="146">
        <f t="shared" si="3"/>
        <v>0</v>
      </c>
      <c r="BD9" s="146">
        <f t="shared" si="4"/>
        <v>0</v>
      </c>
      <c r="BE9" s="146">
        <f t="shared" si="5"/>
        <v>0</v>
      </c>
      <c r="CA9" s="177">
        <v>1</v>
      </c>
      <c r="CB9" s="177">
        <v>1</v>
      </c>
      <c r="CZ9" s="146">
        <v>0</v>
      </c>
    </row>
    <row r="10" spans="1:104">
      <c r="A10" s="171">
        <v>3</v>
      </c>
      <c r="B10" s="172" t="s">
        <v>89</v>
      </c>
      <c r="C10" s="173" t="s">
        <v>90</v>
      </c>
      <c r="D10" s="174" t="s">
        <v>86</v>
      </c>
      <c r="E10" s="175">
        <v>1.2150000000000001</v>
      </c>
      <c r="F10" s="175">
        <v>0</v>
      </c>
      <c r="G10" s="176">
        <f t="shared" si="0"/>
        <v>0</v>
      </c>
      <c r="O10" s="170">
        <v>2</v>
      </c>
      <c r="AA10" s="146">
        <v>1</v>
      </c>
      <c r="AB10" s="146">
        <v>1</v>
      </c>
      <c r="AC10" s="146">
        <v>1</v>
      </c>
      <c r="AZ10" s="146">
        <v>1</v>
      </c>
      <c r="BA10" s="146">
        <f t="shared" si="1"/>
        <v>0</v>
      </c>
      <c r="BB10" s="146">
        <f t="shared" si="2"/>
        <v>0</v>
      </c>
      <c r="BC10" s="146">
        <f t="shared" si="3"/>
        <v>0</v>
      </c>
      <c r="BD10" s="146">
        <f t="shared" si="4"/>
        <v>0</v>
      </c>
      <c r="BE10" s="146">
        <f t="shared" si="5"/>
        <v>0</v>
      </c>
      <c r="CA10" s="177">
        <v>1</v>
      </c>
      <c r="CB10" s="177">
        <v>1</v>
      </c>
      <c r="CZ10" s="146">
        <v>0</v>
      </c>
    </row>
    <row r="11" spans="1:104">
      <c r="A11" s="171">
        <v>4</v>
      </c>
      <c r="B11" s="172" t="s">
        <v>91</v>
      </c>
      <c r="C11" s="173" t="s">
        <v>92</v>
      </c>
      <c r="D11" s="174" t="s">
        <v>86</v>
      </c>
      <c r="E11" s="175">
        <v>4.05</v>
      </c>
      <c r="F11" s="175">
        <v>0</v>
      </c>
      <c r="G11" s="176">
        <f t="shared" si="0"/>
        <v>0</v>
      </c>
      <c r="O11" s="170">
        <v>2</v>
      </c>
      <c r="AA11" s="146">
        <v>1</v>
      </c>
      <c r="AB11" s="146">
        <v>1</v>
      </c>
      <c r="AC11" s="146">
        <v>1</v>
      </c>
      <c r="AZ11" s="146">
        <v>1</v>
      </c>
      <c r="BA11" s="146">
        <f t="shared" si="1"/>
        <v>0</v>
      </c>
      <c r="BB11" s="146">
        <f t="shared" si="2"/>
        <v>0</v>
      </c>
      <c r="BC11" s="146">
        <f t="shared" si="3"/>
        <v>0</v>
      </c>
      <c r="BD11" s="146">
        <f t="shared" si="4"/>
        <v>0</v>
      </c>
      <c r="BE11" s="146">
        <f t="shared" si="5"/>
        <v>0</v>
      </c>
      <c r="CA11" s="177">
        <v>1</v>
      </c>
      <c r="CB11" s="177">
        <v>1</v>
      </c>
      <c r="CZ11" s="146">
        <v>0</v>
      </c>
    </row>
    <row r="12" spans="1:104">
      <c r="A12" s="171">
        <v>5</v>
      </c>
      <c r="B12" s="172" t="s">
        <v>93</v>
      </c>
      <c r="C12" s="173" t="s">
        <v>94</v>
      </c>
      <c r="D12" s="174" t="s">
        <v>86</v>
      </c>
      <c r="E12" s="175">
        <v>2.0249999999999999</v>
      </c>
      <c r="F12" s="175">
        <v>0</v>
      </c>
      <c r="G12" s="176">
        <f t="shared" si="0"/>
        <v>0</v>
      </c>
      <c r="O12" s="170">
        <v>2</v>
      </c>
      <c r="AA12" s="146">
        <v>1</v>
      </c>
      <c r="AB12" s="146">
        <v>1</v>
      </c>
      <c r="AC12" s="146">
        <v>1</v>
      </c>
      <c r="AZ12" s="146">
        <v>1</v>
      </c>
      <c r="BA12" s="146">
        <f t="shared" si="1"/>
        <v>0</v>
      </c>
      <c r="BB12" s="146">
        <f t="shared" si="2"/>
        <v>0</v>
      </c>
      <c r="BC12" s="146">
        <f t="shared" si="3"/>
        <v>0</v>
      </c>
      <c r="BD12" s="146">
        <f t="shared" si="4"/>
        <v>0</v>
      </c>
      <c r="BE12" s="146">
        <f t="shared" si="5"/>
        <v>0</v>
      </c>
      <c r="CA12" s="177">
        <v>1</v>
      </c>
      <c r="CB12" s="177">
        <v>1</v>
      </c>
      <c r="CZ12" s="146">
        <v>0</v>
      </c>
    </row>
    <row r="13" spans="1:104">
      <c r="A13" s="171">
        <v>6</v>
      </c>
      <c r="B13" s="172" t="s">
        <v>95</v>
      </c>
      <c r="C13" s="173" t="s">
        <v>96</v>
      </c>
      <c r="D13" s="174" t="s">
        <v>86</v>
      </c>
      <c r="E13" s="175">
        <v>9.8049999999999997</v>
      </c>
      <c r="F13" s="175">
        <v>0</v>
      </c>
      <c r="G13" s="176">
        <f t="shared" si="0"/>
        <v>0</v>
      </c>
      <c r="O13" s="170">
        <v>2</v>
      </c>
      <c r="AA13" s="146">
        <v>1</v>
      </c>
      <c r="AB13" s="146">
        <v>1</v>
      </c>
      <c r="AC13" s="146">
        <v>1</v>
      </c>
      <c r="AZ13" s="146">
        <v>1</v>
      </c>
      <c r="BA13" s="146">
        <f t="shared" si="1"/>
        <v>0</v>
      </c>
      <c r="BB13" s="146">
        <f t="shared" si="2"/>
        <v>0</v>
      </c>
      <c r="BC13" s="146">
        <f t="shared" si="3"/>
        <v>0</v>
      </c>
      <c r="BD13" s="146">
        <f t="shared" si="4"/>
        <v>0</v>
      </c>
      <c r="BE13" s="146">
        <f t="shared" si="5"/>
        <v>0</v>
      </c>
      <c r="CA13" s="177">
        <v>1</v>
      </c>
      <c r="CB13" s="177">
        <v>1</v>
      </c>
      <c r="CZ13" s="146">
        <v>0</v>
      </c>
    </row>
    <row r="14" spans="1:104">
      <c r="A14" s="171">
        <v>7</v>
      </c>
      <c r="B14" s="172" t="s">
        <v>97</v>
      </c>
      <c r="C14" s="173" t="s">
        <v>98</v>
      </c>
      <c r="D14" s="174" t="s">
        <v>86</v>
      </c>
      <c r="E14" s="175">
        <v>1.5720000000000001</v>
      </c>
      <c r="F14" s="175">
        <v>0</v>
      </c>
      <c r="G14" s="176">
        <f t="shared" si="0"/>
        <v>0</v>
      </c>
      <c r="O14" s="170">
        <v>2</v>
      </c>
      <c r="AA14" s="146">
        <v>1</v>
      </c>
      <c r="AB14" s="146">
        <v>1</v>
      </c>
      <c r="AC14" s="146">
        <v>1</v>
      </c>
      <c r="AZ14" s="146">
        <v>1</v>
      </c>
      <c r="BA14" s="146">
        <f t="shared" si="1"/>
        <v>0</v>
      </c>
      <c r="BB14" s="146">
        <f t="shared" si="2"/>
        <v>0</v>
      </c>
      <c r="BC14" s="146">
        <f t="shared" si="3"/>
        <v>0</v>
      </c>
      <c r="BD14" s="146">
        <f t="shared" si="4"/>
        <v>0</v>
      </c>
      <c r="BE14" s="146">
        <f t="shared" si="5"/>
        <v>0</v>
      </c>
      <c r="CA14" s="177">
        <v>1</v>
      </c>
      <c r="CB14" s="177">
        <v>1</v>
      </c>
      <c r="CZ14" s="146">
        <v>0</v>
      </c>
    </row>
    <row r="15" spans="1:104">
      <c r="A15" s="171">
        <v>8</v>
      </c>
      <c r="B15" s="172" t="s">
        <v>99</v>
      </c>
      <c r="C15" s="173" t="s">
        <v>100</v>
      </c>
      <c r="D15" s="174" t="s">
        <v>86</v>
      </c>
      <c r="E15" s="175">
        <v>11.377000000000001</v>
      </c>
      <c r="F15" s="175">
        <v>0</v>
      </c>
      <c r="G15" s="176">
        <f t="shared" si="0"/>
        <v>0</v>
      </c>
      <c r="O15" s="170">
        <v>2</v>
      </c>
      <c r="AA15" s="146">
        <v>1</v>
      </c>
      <c r="AB15" s="146">
        <v>1</v>
      </c>
      <c r="AC15" s="146">
        <v>1</v>
      </c>
      <c r="AZ15" s="146">
        <v>1</v>
      </c>
      <c r="BA15" s="146">
        <f t="shared" si="1"/>
        <v>0</v>
      </c>
      <c r="BB15" s="146">
        <f t="shared" si="2"/>
        <v>0</v>
      </c>
      <c r="BC15" s="146">
        <f t="shared" si="3"/>
        <v>0</v>
      </c>
      <c r="BD15" s="146">
        <f t="shared" si="4"/>
        <v>0</v>
      </c>
      <c r="BE15" s="146">
        <f t="shared" si="5"/>
        <v>0</v>
      </c>
      <c r="CA15" s="177">
        <v>1</v>
      </c>
      <c r="CB15" s="177">
        <v>1</v>
      </c>
      <c r="CZ15" s="146">
        <v>0</v>
      </c>
    </row>
    <row r="16" spans="1:104">
      <c r="A16" s="171">
        <v>9</v>
      </c>
      <c r="B16" s="172" t="s">
        <v>101</v>
      </c>
      <c r="C16" s="173" t="s">
        <v>102</v>
      </c>
      <c r="D16" s="174" t="s">
        <v>86</v>
      </c>
      <c r="E16" s="175">
        <v>2.4780000000000002</v>
      </c>
      <c r="F16" s="175">
        <v>0</v>
      </c>
      <c r="G16" s="176">
        <f t="shared" si="0"/>
        <v>0</v>
      </c>
      <c r="O16" s="170">
        <v>2</v>
      </c>
      <c r="AA16" s="146">
        <v>1</v>
      </c>
      <c r="AB16" s="146">
        <v>1</v>
      </c>
      <c r="AC16" s="146">
        <v>1</v>
      </c>
      <c r="AZ16" s="146">
        <v>1</v>
      </c>
      <c r="BA16" s="146">
        <f t="shared" si="1"/>
        <v>0</v>
      </c>
      <c r="BB16" s="146">
        <f t="shared" si="2"/>
        <v>0</v>
      </c>
      <c r="BC16" s="146">
        <f t="shared" si="3"/>
        <v>0</v>
      </c>
      <c r="BD16" s="146">
        <f t="shared" si="4"/>
        <v>0</v>
      </c>
      <c r="BE16" s="146">
        <f t="shared" si="5"/>
        <v>0</v>
      </c>
      <c r="CA16" s="177">
        <v>1</v>
      </c>
      <c r="CB16" s="177">
        <v>1</v>
      </c>
      <c r="CZ16" s="146">
        <v>0</v>
      </c>
    </row>
    <row r="17" spans="1:104">
      <c r="A17" s="171">
        <v>10</v>
      </c>
      <c r="B17" s="172" t="s">
        <v>103</v>
      </c>
      <c r="C17" s="173" t="s">
        <v>104</v>
      </c>
      <c r="D17" s="174" t="s">
        <v>86</v>
      </c>
      <c r="E17" s="175">
        <v>1.26</v>
      </c>
      <c r="F17" s="175">
        <v>0</v>
      </c>
      <c r="G17" s="176">
        <f t="shared" si="0"/>
        <v>0</v>
      </c>
      <c r="O17" s="170">
        <v>2</v>
      </c>
      <c r="AA17" s="146">
        <v>1</v>
      </c>
      <c r="AB17" s="146">
        <v>1</v>
      </c>
      <c r="AC17" s="146">
        <v>1</v>
      </c>
      <c r="AZ17" s="146">
        <v>1</v>
      </c>
      <c r="BA17" s="146">
        <f t="shared" si="1"/>
        <v>0</v>
      </c>
      <c r="BB17" s="146">
        <f t="shared" si="2"/>
        <v>0</v>
      </c>
      <c r="BC17" s="146">
        <f t="shared" si="3"/>
        <v>0</v>
      </c>
      <c r="BD17" s="146">
        <f t="shared" si="4"/>
        <v>0</v>
      </c>
      <c r="BE17" s="146">
        <f t="shared" si="5"/>
        <v>0</v>
      </c>
      <c r="CA17" s="177">
        <v>1</v>
      </c>
      <c r="CB17" s="177">
        <v>1</v>
      </c>
      <c r="CZ17" s="146">
        <v>0</v>
      </c>
    </row>
    <row r="18" spans="1:104">
      <c r="A18" s="171">
        <v>11</v>
      </c>
      <c r="B18" s="172" t="s">
        <v>105</v>
      </c>
      <c r="C18" s="173" t="s">
        <v>106</v>
      </c>
      <c r="D18" s="174" t="s">
        <v>107</v>
      </c>
      <c r="E18" s="175">
        <v>18.5</v>
      </c>
      <c r="F18" s="175">
        <v>0</v>
      </c>
      <c r="G18" s="176">
        <f t="shared" si="0"/>
        <v>0</v>
      </c>
      <c r="O18" s="170">
        <v>2</v>
      </c>
      <c r="AA18" s="146">
        <v>1</v>
      </c>
      <c r="AB18" s="146">
        <v>1</v>
      </c>
      <c r="AC18" s="146">
        <v>1</v>
      </c>
      <c r="AZ18" s="146">
        <v>1</v>
      </c>
      <c r="BA18" s="146">
        <f t="shared" si="1"/>
        <v>0</v>
      </c>
      <c r="BB18" s="146">
        <f t="shared" si="2"/>
        <v>0</v>
      </c>
      <c r="BC18" s="146">
        <f t="shared" si="3"/>
        <v>0</v>
      </c>
      <c r="BD18" s="146">
        <f t="shared" si="4"/>
        <v>0</v>
      </c>
      <c r="BE18" s="146">
        <f t="shared" si="5"/>
        <v>0</v>
      </c>
      <c r="CA18" s="177">
        <v>1</v>
      </c>
      <c r="CB18" s="177">
        <v>1</v>
      </c>
      <c r="CZ18" s="146">
        <v>0</v>
      </c>
    </row>
    <row r="19" spans="1:104">
      <c r="A19" s="185"/>
      <c r="B19" s="186" t="s">
        <v>75</v>
      </c>
      <c r="C19" s="187" t="str">
        <f>CONCATENATE(B7," ",C7)</f>
        <v>1 Zemní práce</v>
      </c>
      <c r="D19" s="188"/>
      <c r="E19" s="189"/>
      <c r="F19" s="190"/>
      <c r="G19" s="191">
        <f>SUM(G7:G18)</f>
        <v>0</v>
      </c>
      <c r="O19" s="170">
        <v>4</v>
      </c>
      <c r="BA19" s="192">
        <f>SUM(BA7:BA18)</f>
        <v>0</v>
      </c>
      <c r="BB19" s="192">
        <f>SUM(BB7:BB18)</f>
        <v>0</v>
      </c>
      <c r="BC19" s="192">
        <f>SUM(BC7:BC18)</f>
        <v>0</v>
      </c>
      <c r="BD19" s="192">
        <f>SUM(BD7:BD18)</f>
        <v>0</v>
      </c>
      <c r="BE19" s="192">
        <f>SUM(BE7:BE18)</f>
        <v>0</v>
      </c>
    </row>
    <row r="20" spans="1:104">
      <c r="A20" s="163" t="s">
        <v>72</v>
      </c>
      <c r="B20" s="164" t="s">
        <v>108</v>
      </c>
      <c r="C20" s="165" t="s">
        <v>109</v>
      </c>
      <c r="D20" s="166"/>
      <c r="E20" s="167"/>
      <c r="F20" s="167"/>
      <c r="G20" s="168"/>
      <c r="H20" s="169"/>
      <c r="I20" s="169"/>
      <c r="O20" s="170">
        <v>1</v>
      </c>
    </row>
    <row r="21" spans="1:104">
      <c r="A21" s="171">
        <v>12</v>
      </c>
      <c r="B21" s="172" t="s">
        <v>110</v>
      </c>
      <c r="C21" s="173" t="s">
        <v>111</v>
      </c>
      <c r="D21" s="174" t="s">
        <v>86</v>
      </c>
      <c r="E21" s="175">
        <v>1.39</v>
      </c>
      <c r="F21" s="175">
        <v>0</v>
      </c>
      <c r="G21" s="176">
        <f>E21*F21</f>
        <v>0</v>
      </c>
      <c r="O21" s="170">
        <v>2</v>
      </c>
      <c r="AA21" s="146">
        <v>1</v>
      </c>
      <c r="AB21" s="146">
        <v>1</v>
      </c>
      <c r="AC21" s="146">
        <v>1</v>
      </c>
      <c r="AZ21" s="146">
        <v>1</v>
      </c>
      <c r="BA21" s="146">
        <f>IF(AZ21=1,G21,0)</f>
        <v>0</v>
      </c>
      <c r="BB21" s="146">
        <f>IF(AZ21=2,G21,0)</f>
        <v>0</v>
      </c>
      <c r="BC21" s="146">
        <f>IF(AZ21=3,G21,0)</f>
        <v>0</v>
      </c>
      <c r="BD21" s="146">
        <f>IF(AZ21=4,G21,0)</f>
        <v>0</v>
      </c>
      <c r="BE21" s="146">
        <f>IF(AZ21=5,G21,0)</f>
        <v>0</v>
      </c>
      <c r="CA21" s="177">
        <v>1</v>
      </c>
      <c r="CB21" s="177">
        <v>1</v>
      </c>
      <c r="CZ21" s="146">
        <v>1.94000000000051</v>
      </c>
    </row>
    <row r="22" spans="1:104">
      <c r="A22" s="178"/>
      <c r="B22" s="181"/>
      <c r="C22" s="228" t="s">
        <v>112</v>
      </c>
      <c r="D22" s="229"/>
      <c r="E22" s="182">
        <v>1.39</v>
      </c>
      <c r="F22" s="183"/>
      <c r="G22" s="184"/>
      <c r="M22" s="180" t="s">
        <v>112</v>
      </c>
      <c r="O22" s="170"/>
    </row>
    <row r="23" spans="1:104">
      <c r="A23" s="171">
        <v>13</v>
      </c>
      <c r="B23" s="172" t="s">
        <v>113</v>
      </c>
      <c r="C23" s="173" t="s">
        <v>114</v>
      </c>
      <c r="D23" s="174" t="s">
        <v>86</v>
      </c>
      <c r="E23" s="175">
        <v>12.51</v>
      </c>
      <c r="F23" s="175">
        <v>0</v>
      </c>
      <c r="G23" s="176">
        <f>E23*F23</f>
        <v>0</v>
      </c>
      <c r="O23" s="170">
        <v>2</v>
      </c>
      <c r="AA23" s="146">
        <v>1</v>
      </c>
      <c r="AB23" s="146">
        <v>1</v>
      </c>
      <c r="AC23" s="146">
        <v>1</v>
      </c>
      <c r="AZ23" s="146">
        <v>1</v>
      </c>
      <c r="BA23" s="146">
        <f>IF(AZ23=1,G23,0)</f>
        <v>0</v>
      </c>
      <c r="BB23" s="146">
        <f>IF(AZ23=2,G23,0)</f>
        <v>0</v>
      </c>
      <c r="BC23" s="146">
        <f>IF(AZ23=3,G23,0)</f>
        <v>0</v>
      </c>
      <c r="BD23" s="146">
        <f>IF(AZ23=4,G23,0)</f>
        <v>0</v>
      </c>
      <c r="BE23" s="146">
        <f>IF(AZ23=5,G23,0)</f>
        <v>0</v>
      </c>
      <c r="CA23" s="177">
        <v>1</v>
      </c>
      <c r="CB23" s="177">
        <v>1</v>
      </c>
      <c r="CZ23" s="146">
        <v>2.3785500000000002</v>
      </c>
    </row>
    <row r="24" spans="1:104" ht="22.5">
      <c r="A24" s="178"/>
      <c r="B24" s="179"/>
      <c r="C24" s="225" t="s">
        <v>115</v>
      </c>
      <c r="D24" s="226"/>
      <c r="E24" s="226"/>
      <c r="F24" s="226"/>
      <c r="G24" s="227"/>
      <c r="L24" s="180" t="s">
        <v>115</v>
      </c>
      <c r="O24" s="170">
        <v>3</v>
      </c>
    </row>
    <row r="25" spans="1:104">
      <c r="A25" s="178"/>
      <c r="B25" s="181"/>
      <c r="C25" s="228" t="s">
        <v>116</v>
      </c>
      <c r="D25" s="229"/>
      <c r="E25" s="182">
        <v>12.51</v>
      </c>
      <c r="F25" s="183"/>
      <c r="G25" s="184"/>
      <c r="M25" s="180" t="s">
        <v>116</v>
      </c>
      <c r="O25" s="170"/>
    </row>
    <row r="26" spans="1:104">
      <c r="A26" s="185"/>
      <c r="B26" s="186" t="s">
        <v>75</v>
      </c>
      <c r="C26" s="187" t="str">
        <f>CONCATENATE(B20," ",C20)</f>
        <v>2 Základy a zvláštní zakládání</v>
      </c>
      <c r="D26" s="188"/>
      <c r="E26" s="189"/>
      <c r="F26" s="190"/>
      <c r="G26" s="191">
        <f>SUM(G20:G25)</f>
        <v>0</v>
      </c>
      <c r="O26" s="170">
        <v>4</v>
      </c>
      <c r="BA26" s="192">
        <f>SUM(BA20:BA25)</f>
        <v>0</v>
      </c>
      <c r="BB26" s="192">
        <f>SUM(BB20:BB25)</f>
        <v>0</v>
      </c>
      <c r="BC26" s="192">
        <f>SUM(BC20:BC25)</f>
        <v>0</v>
      </c>
      <c r="BD26" s="192">
        <f>SUM(BD20:BD25)</f>
        <v>0</v>
      </c>
      <c r="BE26" s="192">
        <f>SUM(BE20:BE25)</f>
        <v>0</v>
      </c>
    </row>
    <row r="27" spans="1:104">
      <c r="A27" s="163" t="s">
        <v>72</v>
      </c>
      <c r="B27" s="164" t="s">
        <v>117</v>
      </c>
      <c r="C27" s="165" t="s">
        <v>118</v>
      </c>
      <c r="D27" s="166"/>
      <c r="E27" s="167"/>
      <c r="F27" s="167"/>
      <c r="G27" s="168"/>
      <c r="H27" s="169"/>
      <c r="I27" s="169"/>
      <c r="O27" s="170">
        <v>1</v>
      </c>
    </row>
    <row r="28" spans="1:104">
      <c r="A28" s="171">
        <v>14</v>
      </c>
      <c r="B28" s="172" t="s">
        <v>119</v>
      </c>
      <c r="C28" s="173" t="s">
        <v>120</v>
      </c>
      <c r="D28" s="174" t="s">
        <v>107</v>
      </c>
      <c r="E28" s="175">
        <v>65.73</v>
      </c>
      <c r="F28" s="175">
        <v>0</v>
      </c>
      <c r="G28" s="176">
        <f>E28*F28</f>
        <v>0</v>
      </c>
      <c r="O28" s="170">
        <v>2</v>
      </c>
      <c r="AA28" s="146">
        <v>1</v>
      </c>
      <c r="AB28" s="146">
        <v>1</v>
      </c>
      <c r="AC28" s="146">
        <v>1</v>
      </c>
      <c r="AZ28" s="146">
        <v>1</v>
      </c>
      <c r="BA28" s="146">
        <f>IF(AZ28=1,G28,0)</f>
        <v>0</v>
      </c>
      <c r="BB28" s="146">
        <f>IF(AZ28=2,G28,0)</f>
        <v>0</v>
      </c>
      <c r="BC28" s="146">
        <f>IF(AZ28=3,G28,0)</f>
        <v>0</v>
      </c>
      <c r="BD28" s="146">
        <f>IF(AZ28=4,G28,0)</f>
        <v>0</v>
      </c>
      <c r="BE28" s="146">
        <f>IF(AZ28=5,G28,0)</f>
        <v>0</v>
      </c>
      <c r="CA28" s="177">
        <v>1</v>
      </c>
      <c r="CB28" s="177">
        <v>1</v>
      </c>
      <c r="CZ28" s="146">
        <v>0.30605000000014099</v>
      </c>
    </row>
    <row r="29" spans="1:104">
      <c r="A29" s="178"/>
      <c r="B29" s="179"/>
      <c r="C29" s="225" t="s">
        <v>121</v>
      </c>
      <c r="D29" s="226"/>
      <c r="E29" s="226"/>
      <c r="F29" s="226"/>
      <c r="G29" s="227"/>
      <c r="L29" s="180" t="s">
        <v>121</v>
      </c>
      <c r="O29" s="170">
        <v>3</v>
      </c>
    </row>
    <row r="30" spans="1:104" ht="45">
      <c r="A30" s="178"/>
      <c r="B30" s="179"/>
      <c r="C30" s="225" t="s">
        <v>122</v>
      </c>
      <c r="D30" s="226"/>
      <c r="E30" s="226"/>
      <c r="F30" s="226"/>
      <c r="G30" s="227"/>
      <c r="L30" s="180" t="s">
        <v>122</v>
      </c>
      <c r="O30" s="170">
        <v>3</v>
      </c>
    </row>
    <row r="31" spans="1:104" ht="33.75">
      <c r="A31" s="178"/>
      <c r="B31" s="179"/>
      <c r="C31" s="225" t="s">
        <v>123</v>
      </c>
      <c r="D31" s="226"/>
      <c r="E31" s="226"/>
      <c r="F31" s="226"/>
      <c r="G31" s="227"/>
      <c r="L31" s="180" t="s">
        <v>123</v>
      </c>
      <c r="O31" s="170">
        <v>3</v>
      </c>
    </row>
    <row r="32" spans="1:104" ht="22.5">
      <c r="A32" s="178"/>
      <c r="B32" s="179"/>
      <c r="C32" s="225" t="s">
        <v>124</v>
      </c>
      <c r="D32" s="226"/>
      <c r="E32" s="226"/>
      <c r="F32" s="226"/>
      <c r="G32" s="227"/>
      <c r="L32" s="180" t="s">
        <v>124</v>
      </c>
      <c r="O32" s="170">
        <v>3</v>
      </c>
    </row>
    <row r="33" spans="1:104">
      <c r="A33" s="178"/>
      <c r="B33" s="179"/>
      <c r="C33" s="225" t="s">
        <v>125</v>
      </c>
      <c r="D33" s="226"/>
      <c r="E33" s="226"/>
      <c r="F33" s="226"/>
      <c r="G33" s="227"/>
      <c r="L33" s="180" t="s">
        <v>125</v>
      </c>
      <c r="O33" s="170">
        <v>3</v>
      </c>
    </row>
    <row r="34" spans="1:104">
      <c r="A34" s="178"/>
      <c r="B34" s="179"/>
      <c r="C34" s="225" t="s">
        <v>126</v>
      </c>
      <c r="D34" s="226"/>
      <c r="E34" s="226"/>
      <c r="F34" s="226"/>
      <c r="G34" s="227"/>
      <c r="L34" s="180" t="s">
        <v>126</v>
      </c>
      <c r="O34" s="170">
        <v>3</v>
      </c>
    </row>
    <row r="35" spans="1:104">
      <c r="A35" s="178"/>
      <c r="B35" s="179"/>
      <c r="C35" s="225"/>
      <c r="D35" s="226"/>
      <c r="E35" s="226"/>
      <c r="F35" s="226"/>
      <c r="G35" s="227"/>
      <c r="L35" s="180"/>
      <c r="O35" s="170">
        <v>3</v>
      </c>
    </row>
    <row r="36" spans="1:104">
      <c r="A36" s="178"/>
      <c r="B36" s="181"/>
      <c r="C36" s="228" t="s">
        <v>127</v>
      </c>
      <c r="D36" s="229"/>
      <c r="E36" s="182">
        <v>79.23</v>
      </c>
      <c r="F36" s="183"/>
      <c r="G36" s="184"/>
      <c r="M36" s="180" t="s">
        <v>127</v>
      </c>
      <c r="O36" s="170"/>
    </row>
    <row r="37" spans="1:104">
      <c r="A37" s="178"/>
      <c r="B37" s="181"/>
      <c r="C37" s="228" t="s">
        <v>128</v>
      </c>
      <c r="D37" s="229"/>
      <c r="E37" s="182">
        <v>-13.5</v>
      </c>
      <c r="F37" s="183"/>
      <c r="G37" s="184"/>
      <c r="M37" s="180" t="s">
        <v>128</v>
      </c>
      <c r="O37" s="170"/>
    </row>
    <row r="38" spans="1:104" ht="22.5">
      <c r="A38" s="171">
        <v>15</v>
      </c>
      <c r="B38" s="172" t="s">
        <v>129</v>
      </c>
      <c r="C38" s="173" t="s">
        <v>130</v>
      </c>
      <c r="D38" s="174" t="s">
        <v>107</v>
      </c>
      <c r="E38" s="175">
        <v>38.909999999999997</v>
      </c>
      <c r="F38" s="175">
        <v>0</v>
      </c>
      <c r="G38" s="176">
        <f>E38*F38</f>
        <v>0</v>
      </c>
      <c r="O38" s="170">
        <v>2</v>
      </c>
      <c r="AA38" s="146">
        <v>1</v>
      </c>
      <c r="AB38" s="146">
        <v>1</v>
      </c>
      <c r="AC38" s="146">
        <v>1</v>
      </c>
      <c r="AZ38" s="146">
        <v>1</v>
      </c>
      <c r="BA38" s="146">
        <f>IF(AZ38=1,G38,0)</f>
        <v>0</v>
      </c>
      <c r="BB38" s="146">
        <f>IF(AZ38=2,G38,0)</f>
        <v>0</v>
      </c>
      <c r="BC38" s="146">
        <f>IF(AZ38=3,G38,0)</f>
        <v>0</v>
      </c>
      <c r="BD38" s="146">
        <f>IF(AZ38=4,G38,0)</f>
        <v>0</v>
      </c>
      <c r="BE38" s="146">
        <f>IF(AZ38=5,G38,0)</f>
        <v>0</v>
      </c>
      <c r="CA38" s="177">
        <v>1</v>
      </c>
      <c r="CB38" s="177">
        <v>1</v>
      </c>
      <c r="CZ38" s="146">
        <v>1.5060000000005401E-2</v>
      </c>
    </row>
    <row r="39" spans="1:104" ht="22.5">
      <c r="A39" s="178"/>
      <c r="B39" s="179"/>
      <c r="C39" s="225" t="s">
        <v>131</v>
      </c>
      <c r="D39" s="226"/>
      <c r="E39" s="226"/>
      <c r="F39" s="226"/>
      <c r="G39" s="227"/>
      <c r="L39" s="180" t="s">
        <v>131</v>
      </c>
      <c r="O39" s="170">
        <v>3</v>
      </c>
    </row>
    <row r="40" spans="1:104" ht="22.5">
      <c r="A40" s="178"/>
      <c r="B40" s="179"/>
      <c r="C40" s="225" t="s">
        <v>132</v>
      </c>
      <c r="D40" s="226"/>
      <c r="E40" s="226"/>
      <c r="F40" s="226"/>
      <c r="G40" s="227"/>
      <c r="L40" s="180" t="s">
        <v>132</v>
      </c>
      <c r="O40" s="170">
        <v>3</v>
      </c>
    </row>
    <row r="41" spans="1:104">
      <c r="A41" s="178"/>
      <c r="B41" s="179"/>
      <c r="C41" s="225" t="s">
        <v>133</v>
      </c>
      <c r="D41" s="226"/>
      <c r="E41" s="226"/>
      <c r="F41" s="226"/>
      <c r="G41" s="227"/>
      <c r="L41" s="180" t="s">
        <v>133</v>
      </c>
      <c r="O41" s="170">
        <v>3</v>
      </c>
    </row>
    <row r="42" spans="1:104" ht="22.5">
      <c r="A42" s="178"/>
      <c r="B42" s="179"/>
      <c r="C42" s="225" t="s">
        <v>134</v>
      </c>
      <c r="D42" s="226"/>
      <c r="E42" s="226"/>
      <c r="F42" s="226"/>
      <c r="G42" s="227"/>
      <c r="L42" s="180" t="s">
        <v>134</v>
      </c>
      <c r="O42" s="170">
        <v>3</v>
      </c>
    </row>
    <row r="43" spans="1:104" ht="22.5">
      <c r="A43" s="178"/>
      <c r="B43" s="179"/>
      <c r="C43" s="225" t="s">
        <v>135</v>
      </c>
      <c r="D43" s="226"/>
      <c r="E43" s="226"/>
      <c r="F43" s="226"/>
      <c r="G43" s="227"/>
      <c r="L43" s="180" t="s">
        <v>135</v>
      </c>
      <c r="O43" s="170">
        <v>3</v>
      </c>
    </row>
    <row r="44" spans="1:104">
      <c r="A44" s="178"/>
      <c r="B44" s="179"/>
      <c r="C44" s="225" t="s">
        <v>136</v>
      </c>
      <c r="D44" s="226"/>
      <c r="E44" s="226"/>
      <c r="F44" s="226"/>
      <c r="G44" s="227"/>
      <c r="L44" s="180" t="s">
        <v>136</v>
      </c>
      <c r="O44" s="170">
        <v>3</v>
      </c>
    </row>
    <row r="45" spans="1:104">
      <c r="A45" s="185"/>
      <c r="B45" s="186" t="s">
        <v>75</v>
      </c>
      <c r="C45" s="187" t="str">
        <f>CONCATENATE(B27," ",C27)</f>
        <v>3 Svislé a kompletní konstrukce</v>
      </c>
      <c r="D45" s="188"/>
      <c r="E45" s="189"/>
      <c r="F45" s="190"/>
      <c r="G45" s="191">
        <f>SUM(G27:G44)</f>
        <v>0</v>
      </c>
      <c r="O45" s="170">
        <v>4</v>
      </c>
      <c r="BA45" s="192">
        <f>SUM(BA27:BA44)</f>
        <v>0</v>
      </c>
      <c r="BB45" s="192">
        <f>SUM(BB27:BB44)</f>
        <v>0</v>
      </c>
      <c r="BC45" s="192">
        <f>SUM(BC27:BC44)</f>
        <v>0</v>
      </c>
      <c r="BD45" s="192">
        <f>SUM(BD27:BD44)</f>
        <v>0</v>
      </c>
      <c r="BE45" s="192">
        <f>SUM(BE27:BE44)</f>
        <v>0</v>
      </c>
    </row>
    <row r="46" spans="1:104">
      <c r="A46" s="163" t="s">
        <v>72</v>
      </c>
      <c r="B46" s="164" t="s">
        <v>137</v>
      </c>
      <c r="C46" s="165" t="s">
        <v>138</v>
      </c>
      <c r="D46" s="166"/>
      <c r="E46" s="167"/>
      <c r="F46" s="167"/>
      <c r="G46" s="168"/>
      <c r="H46" s="169"/>
      <c r="I46" s="169"/>
      <c r="O46" s="170">
        <v>1</v>
      </c>
    </row>
    <row r="47" spans="1:104">
      <c r="A47" s="171">
        <v>16</v>
      </c>
      <c r="B47" s="172" t="s">
        <v>139</v>
      </c>
      <c r="C47" s="173" t="s">
        <v>140</v>
      </c>
      <c r="D47" s="174" t="s">
        <v>86</v>
      </c>
      <c r="E47" s="175">
        <v>0.312</v>
      </c>
      <c r="F47" s="175">
        <v>0</v>
      </c>
      <c r="G47" s="176">
        <f>E47*F47</f>
        <v>0</v>
      </c>
      <c r="O47" s="170">
        <v>2</v>
      </c>
      <c r="AA47" s="146">
        <v>1</v>
      </c>
      <c r="AB47" s="146">
        <v>1</v>
      </c>
      <c r="AC47" s="146">
        <v>1</v>
      </c>
      <c r="AZ47" s="146">
        <v>1</v>
      </c>
      <c r="BA47" s="146">
        <f>IF(AZ47=1,G47,0)</f>
        <v>0</v>
      </c>
      <c r="BB47" s="146">
        <f>IF(AZ47=2,G47,0)</f>
        <v>0</v>
      </c>
      <c r="BC47" s="146">
        <f>IF(AZ47=3,G47,0)</f>
        <v>0</v>
      </c>
      <c r="BD47" s="146">
        <f>IF(AZ47=4,G47,0)</f>
        <v>0</v>
      </c>
      <c r="BE47" s="146">
        <f>IF(AZ47=5,G47,0)</f>
        <v>0</v>
      </c>
      <c r="CA47" s="177">
        <v>1</v>
      </c>
      <c r="CB47" s="177">
        <v>1</v>
      </c>
      <c r="CZ47" s="146">
        <v>1.1322000000000001</v>
      </c>
    </row>
    <row r="48" spans="1:104">
      <c r="A48" s="185"/>
      <c r="B48" s="186" t="s">
        <v>75</v>
      </c>
      <c r="C48" s="187" t="str">
        <f>CONCATENATE(B46," ",C46)</f>
        <v>4 Vodorovné konstrukce</v>
      </c>
      <c r="D48" s="188"/>
      <c r="E48" s="189"/>
      <c r="F48" s="190"/>
      <c r="G48" s="191">
        <f>SUM(G46:G47)</f>
        <v>0</v>
      </c>
      <c r="O48" s="170">
        <v>4</v>
      </c>
      <c r="BA48" s="192">
        <f>SUM(BA46:BA47)</f>
        <v>0</v>
      </c>
      <c r="BB48" s="192">
        <f>SUM(BB46:BB47)</f>
        <v>0</v>
      </c>
      <c r="BC48" s="192">
        <f>SUM(BC46:BC47)</f>
        <v>0</v>
      </c>
      <c r="BD48" s="192">
        <f>SUM(BD46:BD47)</f>
        <v>0</v>
      </c>
      <c r="BE48" s="192">
        <f>SUM(BE46:BE47)</f>
        <v>0</v>
      </c>
    </row>
    <row r="49" spans="1:104">
      <c r="A49" s="163" t="s">
        <v>72</v>
      </c>
      <c r="B49" s="164" t="s">
        <v>141</v>
      </c>
      <c r="C49" s="165" t="s">
        <v>142</v>
      </c>
      <c r="D49" s="166"/>
      <c r="E49" s="167"/>
      <c r="F49" s="167"/>
      <c r="G49" s="168"/>
      <c r="H49" s="169"/>
      <c r="I49" s="169"/>
      <c r="O49" s="170">
        <v>1</v>
      </c>
    </row>
    <row r="50" spans="1:104">
      <c r="A50" s="171">
        <v>17</v>
      </c>
      <c r="B50" s="172" t="s">
        <v>143</v>
      </c>
      <c r="C50" s="173" t="s">
        <v>144</v>
      </c>
      <c r="D50" s="174" t="s">
        <v>107</v>
      </c>
      <c r="E50" s="175">
        <v>38.909999999999997</v>
      </c>
      <c r="F50" s="175">
        <v>0</v>
      </c>
      <c r="G50" s="176">
        <f>E50*F50</f>
        <v>0</v>
      </c>
      <c r="O50" s="170">
        <v>2</v>
      </c>
      <c r="AA50" s="146">
        <v>1</v>
      </c>
      <c r="AB50" s="146">
        <v>1</v>
      </c>
      <c r="AC50" s="146">
        <v>1</v>
      </c>
      <c r="AZ50" s="146">
        <v>1</v>
      </c>
      <c r="BA50" s="146">
        <f>IF(AZ50=1,G50,0)</f>
        <v>0</v>
      </c>
      <c r="BB50" s="146">
        <f>IF(AZ50=2,G50,0)</f>
        <v>0</v>
      </c>
      <c r="BC50" s="146">
        <f>IF(AZ50=3,G50,0)</f>
        <v>0</v>
      </c>
      <c r="BD50" s="146">
        <f>IF(AZ50=4,G50,0)</f>
        <v>0</v>
      </c>
      <c r="BE50" s="146">
        <f>IF(AZ50=5,G50,0)</f>
        <v>0</v>
      </c>
      <c r="CA50" s="177">
        <v>1</v>
      </c>
      <c r="CB50" s="177">
        <v>1</v>
      </c>
      <c r="CZ50" s="146">
        <v>0.30360999999993499</v>
      </c>
    </row>
    <row r="51" spans="1:104">
      <c r="A51" s="178"/>
      <c r="B51" s="181"/>
      <c r="C51" s="228" t="s">
        <v>145</v>
      </c>
      <c r="D51" s="229"/>
      <c r="E51" s="182">
        <v>38.909999999999997</v>
      </c>
      <c r="F51" s="183"/>
      <c r="G51" s="184"/>
      <c r="M51" s="180" t="s">
        <v>145</v>
      </c>
      <c r="O51" s="170"/>
    </row>
    <row r="52" spans="1:104">
      <c r="A52" s="171">
        <v>18</v>
      </c>
      <c r="B52" s="172" t="s">
        <v>146</v>
      </c>
      <c r="C52" s="173" t="s">
        <v>147</v>
      </c>
      <c r="D52" s="174" t="s">
        <v>107</v>
      </c>
      <c r="E52" s="175">
        <v>18.5</v>
      </c>
      <c r="F52" s="175">
        <v>0</v>
      </c>
      <c r="G52" s="176">
        <f>E52*F52</f>
        <v>0</v>
      </c>
      <c r="O52" s="170">
        <v>2</v>
      </c>
      <c r="AA52" s="146">
        <v>1</v>
      </c>
      <c r="AB52" s="146">
        <v>1</v>
      </c>
      <c r="AC52" s="146">
        <v>1</v>
      </c>
      <c r="AZ52" s="146">
        <v>1</v>
      </c>
      <c r="BA52" s="146">
        <f>IF(AZ52=1,G52,0)</f>
        <v>0</v>
      </c>
      <c r="BB52" s="146">
        <f>IF(AZ52=2,G52,0)</f>
        <v>0</v>
      </c>
      <c r="BC52" s="146">
        <f>IF(AZ52=3,G52,0)</f>
        <v>0</v>
      </c>
      <c r="BD52" s="146">
        <f>IF(AZ52=4,G52,0)</f>
        <v>0</v>
      </c>
      <c r="BE52" s="146">
        <f>IF(AZ52=5,G52,0)</f>
        <v>0</v>
      </c>
      <c r="CA52" s="177">
        <v>1</v>
      </c>
      <c r="CB52" s="177">
        <v>1</v>
      </c>
      <c r="CZ52" s="146">
        <v>0.57699999999999996</v>
      </c>
    </row>
    <row r="53" spans="1:104">
      <c r="A53" s="171">
        <v>19</v>
      </c>
      <c r="B53" s="172" t="s">
        <v>148</v>
      </c>
      <c r="C53" s="173" t="s">
        <v>149</v>
      </c>
      <c r="D53" s="174" t="s">
        <v>107</v>
      </c>
      <c r="E53" s="175">
        <v>18.5</v>
      </c>
      <c r="F53" s="175">
        <v>0</v>
      </c>
      <c r="G53" s="176">
        <f>E53*F53</f>
        <v>0</v>
      </c>
      <c r="O53" s="170">
        <v>2</v>
      </c>
      <c r="AA53" s="146">
        <v>1</v>
      </c>
      <c r="AB53" s="146">
        <v>1</v>
      </c>
      <c r="AC53" s="146">
        <v>1</v>
      </c>
      <c r="AZ53" s="146">
        <v>1</v>
      </c>
      <c r="BA53" s="146">
        <f>IF(AZ53=1,G53,0)</f>
        <v>0</v>
      </c>
      <c r="BB53" s="146">
        <f>IF(AZ53=2,G53,0)</f>
        <v>0</v>
      </c>
      <c r="BC53" s="146">
        <f>IF(AZ53=3,G53,0)</f>
        <v>0</v>
      </c>
      <c r="BD53" s="146">
        <f>IF(AZ53=4,G53,0)</f>
        <v>0</v>
      </c>
      <c r="BE53" s="146">
        <f>IF(AZ53=5,G53,0)</f>
        <v>0</v>
      </c>
      <c r="CA53" s="177">
        <v>1</v>
      </c>
      <c r="CB53" s="177">
        <v>1</v>
      </c>
      <c r="CZ53" s="146">
        <v>0.38041999999999998</v>
      </c>
    </row>
    <row r="54" spans="1:104">
      <c r="A54" s="171">
        <v>20</v>
      </c>
      <c r="B54" s="172" t="s">
        <v>150</v>
      </c>
      <c r="C54" s="173" t="s">
        <v>151</v>
      </c>
      <c r="D54" s="174" t="s">
        <v>107</v>
      </c>
      <c r="E54" s="175">
        <v>18.5</v>
      </c>
      <c r="F54" s="175">
        <v>0</v>
      </c>
      <c r="G54" s="176">
        <f>E54*F54</f>
        <v>0</v>
      </c>
      <c r="O54" s="170">
        <v>2</v>
      </c>
      <c r="AA54" s="146">
        <v>1</v>
      </c>
      <c r="AB54" s="146">
        <v>1</v>
      </c>
      <c r="AC54" s="146">
        <v>1</v>
      </c>
      <c r="AZ54" s="146">
        <v>1</v>
      </c>
      <c r="BA54" s="146">
        <f>IF(AZ54=1,G54,0)</f>
        <v>0</v>
      </c>
      <c r="BB54" s="146">
        <f>IF(AZ54=2,G54,0)</f>
        <v>0</v>
      </c>
      <c r="BC54" s="146">
        <f>IF(AZ54=3,G54,0)</f>
        <v>0</v>
      </c>
      <c r="BD54" s="146">
        <f>IF(AZ54=4,G54,0)</f>
        <v>0</v>
      </c>
      <c r="BE54" s="146">
        <f>IF(AZ54=5,G54,0)</f>
        <v>0</v>
      </c>
      <c r="CA54" s="177">
        <v>1</v>
      </c>
      <c r="CB54" s="177">
        <v>1</v>
      </c>
      <c r="CZ54" s="146">
        <v>9.2799999999999994E-2</v>
      </c>
    </row>
    <row r="55" spans="1:104">
      <c r="A55" s="171">
        <v>21</v>
      </c>
      <c r="B55" s="172" t="s">
        <v>152</v>
      </c>
      <c r="C55" s="173" t="s">
        <v>153</v>
      </c>
      <c r="D55" s="174" t="s">
        <v>154</v>
      </c>
      <c r="E55" s="175">
        <v>2.4975000000000001</v>
      </c>
      <c r="F55" s="175">
        <v>0</v>
      </c>
      <c r="G55" s="176">
        <f>E55*F55</f>
        <v>0</v>
      </c>
      <c r="O55" s="170">
        <v>2</v>
      </c>
      <c r="AA55" s="146">
        <v>3</v>
      </c>
      <c r="AB55" s="146">
        <v>0</v>
      </c>
      <c r="AC55" s="146">
        <v>59217330</v>
      </c>
      <c r="AZ55" s="146">
        <v>1</v>
      </c>
      <c r="BA55" s="146">
        <f>IF(AZ55=1,G55,0)</f>
        <v>0</v>
      </c>
      <c r="BB55" s="146">
        <f>IF(AZ55=2,G55,0)</f>
        <v>0</v>
      </c>
      <c r="BC55" s="146">
        <f>IF(AZ55=3,G55,0)</f>
        <v>0</v>
      </c>
      <c r="BD55" s="146">
        <f>IF(AZ55=4,G55,0)</f>
        <v>0</v>
      </c>
      <c r="BE55" s="146">
        <f>IF(AZ55=5,G55,0)</f>
        <v>0</v>
      </c>
      <c r="CA55" s="177">
        <v>3</v>
      </c>
      <c r="CB55" s="177">
        <v>0</v>
      </c>
      <c r="CZ55" s="146">
        <v>2.7E-2</v>
      </c>
    </row>
    <row r="56" spans="1:104">
      <c r="A56" s="171">
        <v>22</v>
      </c>
      <c r="B56" s="172" t="s">
        <v>155</v>
      </c>
      <c r="C56" s="173" t="s">
        <v>156</v>
      </c>
      <c r="D56" s="174" t="s">
        <v>107</v>
      </c>
      <c r="E56" s="175">
        <v>18.684999999999999</v>
      </c>
      <c r="F56" s="175">
        <v>0</v>
      </c>
      <c r="G56" s="176">
        <f>E56*F56</f>
        <v>0</v>
      </c>
      <c r="O56" s="170">
        <v>2</v>
      </c>
      <c r="AA56" s="146">
        <v>3</v>
      </c>
      <c r="AB56" s="146">
        <v>0</v>
      </c>
      <c r="AC56" s="146">
        <v>59245030</v>
      </c>
      <c r="AZ56" s="146">
        <v>1</v>
      </c>
      <c r="BA56" s="146">
        <f>IF(AZ56=1,G56,0)</f>
        <v>0</v>
      </c>
      <c r="BB56" s="146">
        <f>IF(AZ56=2,G56,0)</f>
        <v>0</v>
      </c>
      <c r="BC56" s="146">
        <f>IF(AZ56=3,G56,0)</f>
        <v>0</v>
      </c>
      <c r="BD56" s="146">
        <f>IF(AZ56=4,G56,0)</f>
        <v>0</v>
      </c>
      <c r="BE56" s="146">
        <f>IF(AZ56=5,G56,0)</f>
        <v>0</v>
      </c>
      <c r="CA56" s="177">
        <v>3</v>
      </c>
      <c r="CB56" s="177">
        <v>0</v>
      </c>
      <c r="CZ56" s="146">
        <v>0.17280000000000001</v>
      </c>
    </row>
    <row r="57" spans="1:104">
      <c r="A57" s="185"/>
      <c r="B57" s="186" t="s">
        <v>75</v>
      </c>
      <c r="C57" s="187" t="str">
        <f>CONCATENATE(B49," ",C49)</f>
        <v>5 Komunikace</v>
      </c>
      <c r="D57" s="188"/>
      <c r="E57" s="189"/>
      <c r="F57" s="190"/>
      <c r="G57" s="191">
        <f>SUM(G49:G56)</f>
        <v>0</v>
      </c>
      <c r="O57" s="170">
        <v>4</v>
      </c>
      <c r="BA57" s="192">
        <f>SUM(BA49:BA56)</f>
        <v>0</v>
      </c>
      <c r="BB57" s="192">
        <f>SUM(BB49:BB56)</f>
        <v>0</v>
      </c>
      <c r="BC57" s="192">
        <f>SUM(BC49:BC56)</f>
        <v>0</v>
      </c>
      <c r="BD57" s="192">
        <f>SUM(BD49:BD56)</f>
        <v>0</v>
      </c>
      <c r="BE57" s="192">
        <f>SUM(BE49:BE56)</f>
        <v>0</v>
      </c>
    </row>
    <row r="58" spans="1:104">
      <c r="A58" s="163" t="s">
        <v>72</v>
      </c>
      <c r="B58" s="164" t="s">
        <v>157</v>
      </c>
      <c r="C58" s="165" t="s">
        <v>158</v>
      </c>
      <c r="D58" s="166"/>
      <c r="E58" s="167"/>
      <c r="F58" s="167"/>
      <c r="G58" s="168"/>
      <c r="H58" s="169"/>
      <c r="I58" s="169"/>
      <c r="O58" s="170">
        <v>1</v>
      </c>
    </row>
    <row r="59" spans="1:104">
      <c r="A59" s="171">
        <v>23</v>
      </c>
      <c r="B59" s="172" t="s">
        <v>159</v>
      </c>
      <c r="C59" s="173" t="s">
        <v>160</v>
      </c>
      <c r="D59" s="174" t="s">
        <v>107</v>
      </c>
      <c r="E59" s="175">
        <v>38.909999999999997</v>
      </c>
      <c r="F59" s="175">
        <v>0</v>
      </c>
      <c r="G59" s="176">
        <f>E59*F59</f>
        <v>0</v>
      </c>
      <c r="O59" s="170">
        <v>2</v>
      </c>
      <c r="AA59" s="146">
        <v>1</v>
      </c>
      <c r="AB59" s="146">
        <v>1</v>
      </c>
      <c r="AC59" s="146">
        <v>1</v>
      </c>
      <c r="AZ59" s="146">
        <v>1</v>
      </c>
      <c r="BA59" s="146">
        <f>IF(AZ59=1,G59,0)</f>
        <v>0</v>
      </c>
      <c r="BB59" s="146">
        <f>IF(AZ59=2,G59,0)</f>
        <v>0</v>
      </c>
      <c r="BC59" s="146">
        <f>IF(AZ59=3,G59,0)</f>
        <v>0</v>
      </c>
      <c r="BD59" s="146">
        <f>IF(AZ59=4,G59,0)</f>
        <v>0</v>
      </c>
      <c r="BE59" s="146">
        <f>IF(AZ59=5,G59,0)</f>
        <v>0</v>
      </c>
      <c r="CA59" s="177">
        <v>1</v>
      </c>
      <c r="CB59" s="177">
        <v>1</v>
      </c>
      <c r="CZ59" s="146">
        <v>7.9099999999954207E-3</v>
      </c>
    </row>
    <row r="60" spans="1:104">
      <c r="A60" s="178"/>
      <c r="B60" s="179"/>
      <c r="C60" s="225" t="s">
        <v>161</v>
      </c>
      <c r="D60" s="226"/>
      <c r="E60" s="226"/>
      <c r="F60" s="226"/>
      <c r="G60" s="227"/>
      <c r="L60" s="180" t="s">
        <v>161</v>
      </c>
      <c r="O60" s="170">
        <v>3</v>
      </c>
    </row>
    <row r="61" spans="1:104">
      <c r="A61" s="171">
        <v>24</v>
      </c>
      <c r="B61" s="172" t="s">
        <v>162</v>
      </c>
      <c r="C61" s="173" t="s">
        <v>163</v>
      </c>
      <c r="D61" s="174" t="s">
        <v>107</v>
      </c>
      <c r="E61" s="175">
        <v>79.23</v>
      </c>
      <c r="F61" s="175">
        <v>0</v>
      </c>
      <c r="G61" s="176">
        <f>E61*F61</f>
        <v>0</v>
      </c>
      <c r="O61" s="170">
        <v>2</v>
      </c>
      <c r="AA61" s="146">
        <v>1</v>
      </c>
      <c r="AB61" s="146">
        <v>1</v>
      </c>
      <c r="AC61" s="146">
        <v>1</v>
      </c>
      <c r="AZ61" s="146">
        <v>1</v>
      </c>
      <c r="BA61" s="146">
        <f>IF(AZ61=1,G61,0)</f>
        <v>0</v>
      </c>
      <c r="BB61" s="146">
        <f>IF(AZ61=2,G61,0)</f>
        <v>0</v>
      </c>
      <c r="BC61" s="146">
        <f>IF(AZ61=3,G61,0)</f>
        <v>0</v>
      </c>
      <c r="BD61" s="146">
        <f>IF(AZ61=4,G61,0)</f>
        <v>0</v>
      </c>
      <c r="BE61" s="146">
        <f>IF(AZ61=5,G61,0)</f>
        <v>0</v>
      </c>
      <c r="CA61" s="177">
        <v>1</v>
      </c>
      <c r="CB61" s="177">
        <v>1</v>
      </c>
      <c r="CZ61" s="146">
        <v>2.2300000000001301E-2</v>
      </c>
    </row>
    <row r="62" spans="1:104">
      <c r="A62" s="178"/>
      <c r="B62" s="181"/>
      <c r="C62" s="228" t="s">
        <v>127</v>
      </c>
      <c r="D62" s="229"/>
      <c r="E62" s="182">
        <v>79.23</v>
      </c>
      <c r="F62" s="183"/>
      <c r="G62" s="184"/>
      <c r="M62" s="180" t="s">
        <v>127</v>
      </c>
      <c r="O62" s="170"/>
    </row>
    <row r="63" spans="1:104">
      <c r="A63" s="171">
        <v>25</v>
      </c>
      <c r="B63" s="172" t="s">
        <v>164</v>
      </c>
      <c r="C63" s="173" t="s">
        <v>165</v>
      </c>
      <c r="D63" s="174" t="s">
        <v>107</v>
      </c>
      <c r="E63" s="175">
        <v>38.909999999999997</v>
      </c>
      <c r="F63" s="175">
        <v>0</v>
      </c>
      <c r="G63" s="176">
        <f>E63*F63</f>
        <v>0</v>
      </c>
      <c r="O63" s="170">
        <v>2</v>
      </c>
      <c r="AA63" s="146">
        <v>1</v>
      </c>
      <c r="AB63" s="146">
        <v>1</v>
      </c>
      <c r="AC63" s="146">
        <v>1</v>
      </c>
      <c r="AZ63" s="146">
        <v>1</v>
      </c>
      <c r="BA63" s="146">
        <f>IF(AZ63=1,G63,0)</f>
        <v>0</v>
      </c>
      <c r="BB63" s="146">
        <f>IF(AZ63=2,G63,0)</f>
        <v>0</v>
      </c>
      <c r="BC63" s="146">
        <f>IF(AZ63=3,G63,0)</f>
        <v>0</v>
      </c>
      <c r="BD63" s="146">
        <f>IF(AZ63=4,G63,0)</f>
        <v>0</v>
      </c>
      <c r="BE63" s="146">
        <f>IF(AZ63=5,G63,0)</f>
        <v>0</v>
      </c>
      <c r="CA63" s="177">
        <v>1</v>
      </c>
      <c r="CB63" s="177">
        <v>1</v>
      </c>
      <c r="CZ63" s="146">
        <v>4.7399999999981901E-3</v>
      </c>
    </row>
    <row r="64" spans="1:104">
      <c r="A64" s="185"/>
      <c r="B64" s="186" t="s">
        <v>75</v>
      </c>
      <c r="C64" s="187" t="str">
        <f>CONCATENATE(B58," ",C58)</f>
        <v>61 Upravy povrchů vnitřní</v>
      </c>
      <c r="D64" s="188"/>
      <c r="E64" s="189"/>
      <c r="F64" s="190"/>
      <c r="G64" s="191">
        <f>SUM(G58:G63)</f>
        <v>0</v>
      </c>
      <c r="O64" s="170">
        <v>4</v>
      </c>
      <c r="BA64" s="192">
        <f>SUM(BA58:BA63)</f>
        <v>0</v>
      </c>
      <c r="BB64" s="192">
        <f>SUM(BB58:BB63)</f>
        <v>0</v>
      </c>
      <c r="BC64" s="192">
        <f>SUM(BC58:BC63)</f>
        <v>0</v>
      </c>
      <c r="BD64" s="192">
        <f>SUM(BD58:BD63)</f>
        <v>0</v>
      </c>
      <c r="BE64" s="192">
        <f>SUM(BE58:BE63)</f>
        <v>0</v>
      </c>
    </row>
    <row r="65" spans="1:104">
      <c r="A65" s="163" t="s">
        <v>72</v>
      </c>
      <c r="B65" s="164" t="s">
        <v>166</v>
      </c>
      <c r="C65" s="165" t="s">
        <v>167</v>
      </c>
      <c r="D65" s="166"/>
      <c r="E65" s="167"/>
      <c r="F65" s="167"/>
      <c r="G65" s="168"/>
      <c r="H65" s="169"/>
      <c r="I65" s="169"/>
      <c r="O65" s="170">
        <v>1</v>
      </c>
    </row>
    <row r="66" spans="1:104">
      <c r="A66" s="171">
        <v>26</v>
      </c>
      <c r="B66" s="172" t="s">
        <v>168</v>
      </c>
      <c r="C66" s="173" t="s">
        <v>169</v>
      </c>
      <c r="D66" s="174" t="s">
        <v>107</v>
      </c>
      <c r="E66" s="175">
        <v>83.655000000000001</v>
      </c>
      <c r="F66" s="175">
        <v>0</v>
      </c>
      <c r="G66" s="176">
        <f>E66*F66</f>
        <v>0</v>
      </c>
      <c r="O66" s="170">
        <v>2</v>
      </c>
      <c r="AA66" s="146">
        <v>1</v>
      </c>
      <c r="AB66" s="146">
        <v>1</v>
      </c>
      <c r="AC66" s="146">
        <v>1</v>
      </c>
      <c r="AZ66" s="146">
        <v>1</v>
      </c>
      <c r="BA66" s="146">
        <f>IF(AZ66=1,G66,0)</f>
        <v>0</v>
      </c>
      <c r="BB66" s="146">
        <f>IF(AZ66=2,G66,0)</f>
        <v>0</v>
      </c>
      <c r="BC66" s="146">
        <f>IF(AZ66=3,G66,0)</f>
        <v>0</v>
      </c>
      <c r="BD66" s="146">
        <f>IF(AZ66=4,G66,0)</f>
        <v>0</v>
      </c>
      <c r="BE66" s="146">
        <f>IF(AZ66=5,G66,0)</f>
        <v>0</v>
      </c>
      <c r="CA66" s="177">
        <v>1</v>
      </c>
      <c r="CB66" s="177">
        <v>1</v>
      </c>
      <c r="CZ66" s="146">
        <v>3.5750000000007297E-2</v>
      </c>
    </row>
    <row r="67" spans="1:104">
      <c r="A67" s="178"/>
      <c r="B67" s="179"/>
      <c r="C67" s="225" t="s">
        <v>170</v>
      </c>
      <c r="D67" s="226"/>
      <c r="E67" s="226"/>
      <c r="F67" s="226"/>
      <c r="G67" s="227"/>
      <c r="L67" s="180" t="s">
        <v>170</v>
      </c>
      <c r="O67" s="170">
        <v>3</v>
      </c>
    </row>
    <row r="68" spans="1:104">
      <c r="A68" s="178"/>
      <c r="B68" s="179"/>
      <c r="C68" s="225" t="s">
        <v>171</v>
      </c>
      <c r="D68" s="226"/>
      <c r="E68" s="226"/>
      <c r="F68" s="226"/>
      <c r="G68" s="227"/>
      <c r="L68" s="180" t="s">
        <v>171</v>
      </c>
      <c r="O68" s="170">
        <v>3</v>
      </c>
    </row>
    <row r="69" spans="1:104">
      <c r="A69" s="178"/>
      <c r="B69" s="179"/>
      <c r="C69" s="225"/>
      <c r="D69" s="226"/>
      <c r="E69" s="226"/>
      <c r="F69" s="226"/>
      <c r="G69" s="227"/>
      <c r="L69" s="180"/>
      <c r="O69" s="170">
        <v>3</v>
      </c>
    </row>
    <row r="70" spans="1:104">
      <c r="A70" s="178"/>
      <c r="B70" s="181"/>
      <c r="C70" s="228" t="s">
        <v>172</v>
      </c>
      <c r="D70" s="229"/>
      <c r="E70" s="182">
        <v>83.655000000000001</v>
      </c>
      <c r="F70" s="183"/>
      <c r="G70" s="184"/>
      <c r="M70" s="180" t="s">
        <v>172</v>
      </c>
      <c r="O70" s="170"/>
    </row>
    <row r="71" spans="1:104">
      <c r="A71" s="185"/>
      <c r="B71" s="186" t="s">
        <v>75</v>
      </c>
      <c r="C71" s="187" t="str">
        <f>CONCATENATE(B65," ",C65)</f>
        <v>62 Úpravy povrchů vnější</v>
      </c>
      <c r="D71" s="188"/>
      <c r="E71" s="189"/>
      <c r="F71" s="190"/>
      <c r="G71" s="191">
        <f>SUM(G65:G70)</f>
        <v>0</v>
      </c>
      <c r="O71" s="170">
        <v>4</v>
      </c>
      <c r="BA71" s="192">
        <f>SUM(BA65:BA70)</f>
        <v>0</v>
      </c>
      <c r="BB71" s="192">
        <f>SUM(BB65:BB70)</f>
        <v>0</v>
      </c>
      <c r="BC71" s="192">
        <f>SUM(BC65:BC70)</f>
        <v>0</v>
      </c>
      <c r="BD71" s="192">
        <f>SUM(BD65:BD70)</f>
        <v>0</v>
      </c>
      <c r="BE71" s="192">
        <f>SUM(BE65:BE70)</f>
        <v>0</v>
      </c>
    </row>
    <row r="72" spans="1:104">
      <c r="A72" s="163" t="s">
        <v>72</v>
      </c>
      <c r="B72" s="164" t="s">
        <v>173</v>
      </c>
      <c r="C72" s="165" t="s">
        <v>174</v>
      </c>
      <c r="D72" s="166"/>
      <c r="E72" s="167"/>
      <c r="F72" s="167"/>
      <c r="G72" s="168"/>
      <c r="H72" s="169"/>
      <c r="I72" s="169"/>
      <c r="O72" s="170">
        <v>1</v>
      </c>
    </row>
    <row r="73" spans="1:104">
      <c r="A73" s="171">
        <v>27</v>
      </c>
      <c r="B73" s="172" t="s">
        <v>175</v>
      </c>
      <c r="C73" s="173" t="s">
        <v>176</v>
      </c>
      <c r="D73" s="174" t="s">
        <v>86</v>
      </c>
      <c r="E73" s="175">
        <v>3.891</v>
      </c>
      <c r="F73" s="175">
        <v>0</v>
      </c>
      <c r="G73" s="176">
        <f>E73*F73</f>
        <v>0</v>
      </c>
      <c r="O73" s="170">
        <v>2</v>
      </c>
      <c r="AA73" s="146">
        <v>1</v>
      </c>
      <c r="AB73" s="146">
        <v>1</v>
      </c>
      <c r="AC73" s="146">
        <v>1</v>
      </c>
      <c r="AZ73" s="146">
        <v>1</v>
      </c>
      <c r="BA73" s="146">
        <f>IF(AZ73=1,G73,0)</f>
        <v>0</v>
      </c>
      <c r="BB73" s="146">
        <f>IF(AZ73=2,G73,0)</f>
        <v>0</v>
      </c>
      <c r="BC73" s="146">
        <f>IF(AZ73=3,G73,0)</f>
        <v>0</v>
      </c>
      <c r="BD73" s="146">
        <f>IF(AZ73=4,G73,0)</f>
        <v>0</v>
      </c>
      <c r="BE73" s="146">
        <f>IF(AZ73=5,G73,0)</f>
        <v>0</v>
      </c>
      <c r="CA73" s="177">
        <v>1</v>
      </c>
      <c r="CB73" s="177">
        <v>1</v>
      </c>
      <c r="CZ73" s="146">
        <v>2.3785500000012698</v>
      </c>
    </row>
    <row r="74" spans="1:104" ht="22.5">
      <c r="A74" s="178"/>
      <c r="B74" s="179"/>
      <c r="C74" s="225" t="s">
        <v>177</v>
      </c>
      <c r="D74" s="226"/>
      <c r="E74" s="226"/>
      <c r="F74" s="226"/>
      <c r="G74" s="227"/>
      <c r="L74" s="180" t="s">
        <v>177</v>
      </c>
      <c r="O74" s="170">
        <v>3</v>
      </c>
    </row>
    <row r="75" spans="1:104">
      <c r="A75" s="178"/>
      <c r="B75" s="179"/>
      <c r="C75" s="225" t="s">
        <v>178</v>
      </c>
      <c r="D75" s="226"/>
      <c r="E75" s="226"/>
      <c r="F75" s="226"/>
      <c r="G75" s="227"/>
      <c r="L75" s="180" t="s">
        <v>178</v>
      </c>
      <c r="O75" s="170">
        <v>3</v>
      </c>
    </row>
    <row r="76" spans="1:104" ht="22.5">
      <c r="A76" s="178"/>
      <c r="B76" s="179"/>
      <c r="C76" s="225" t="s">
        <v>179</v>
      </c>
      <c r="D76" s="226"/>
      <c r="E76" s="226"/>
      <c r="F76" s="226"/>
      <c r="G76" s="227"/>
      <c r="L76" s="180" t="s">
        <v>179</v>
      </c>
      <c r="O76" s="170">
        <v>3</v>
      </c>
    </row>
    <row r="77" spans="1:104">
      <c r="A77" s="178"/>
      <c r="B77" s="181"/>
      <c r="C77" s="228" t="s">
        <v>180</v>
      </c>
      <c r="D77" s="229"/>
      <c r="E77" s="182">
        <v>3.891</v>
      </c>
      <c r="F77" s="183"/>
      <c r="G77" s="184"/>
      <c r="M77" s="180" t="s">
        <v>180</v>
      </c>
      <c r="O77" s="170"/>
    </row>
    <row r="78" spans="1:104">
      <c r="A78" s="171">
        <v>28</v>
      </c>
      <c r="B78" s="172" t="s">
        <v>181</v>
      </c>
      <c r="C78" s="173" t="s">
        <v>182</v>
      </c>
      <c r="D78" s="174" t="s">
        <v>86</v>
      </c>
      <c r="E78" s="175">
        <v>4.6692</v>
      </c>
      <c r="F78" s="175">
        <v>0</v>
      </c>
      <c r="G78" s="176">
        <f>E78*F78</f>
        <v>0</v>
      </c>
      <c r="O78" s="170">
        <v>2</v>
      </c>
      <c r="AA78" s="146">
        <v>1</v>
      </c>
      <c r="AB78" s="146">
        <v>1</v>
      </c>
      <c r="AC78" s="146">
        <v>1</v>
      </c>
      <c r="AZ78" s="146">
        <v>1</v>
      </c>
      <c r="BA78" s="146">
        <f>IF(AZ78=1,G78,0)</f>
        <v>0</v>
      </c>
      <c r="BB78" s="146">
        <f>IF(AZ78=2,G78,0)</f>
        <v>0</v>
      </c>
      <c r="BC78" s="146">
        <f>IF(AZ78=3,G78,0)</f>
        <v>0</v>
      </c>
      <c r="BD78" s="146">
        <f>IF(AZ78=4,G78,0)</f>
        <v>0</v>
      </c>
      <c r="BE78" s="146">
        <f>IF(AZ78=5,G78,0)</f>
        <v>0</v>
      </c>
      <c r="CA78" s="177">
        <v>1</v>
      </c>
      <c r="CB78" s="177">
        <v>1</v>
      </c>
      <c r="CZ78" s="146">
        <v>2.42197999999917</v>
      </c>
    </row>
    <row r="79" spans="1:104" ht="22.5">
      <c r="A79" s="178"/>
      <c r="B79" s="179"/>
      <c r="C79" s="225" t="s">
        <v>177</v>
      </c>
      <c r="D79" s="226"/>
      <c r="E79" s="226"/>
      <c r="F79" s="226"/>
      <c r="G79" s="227"/>
      <c r="L79" s="180" t="s">
        <v>177</v>
      </c>
      <c r="O79" s="170">
        <v>3</v>
      </c>
    </row>
    <row r="80" spans="1:104">
      <c r="A80" s="178"/>
      <c r="B80" s="179"/>
      <c r="C80" s="225" t="s">
        <v>178</v>
      </c>
      <c r="D80" s="226"/>
      <c r="E80" s="226"/>
      <c r="F80" s="226"/>
      <c r="G80" s="227"/>
      <c r="L80" s="180" t="s">
        <v>178</v>
      </c>
      <c r="O80" s="170">
        <v>3</v>
      </c>
    </row>
    <row r="81" spans="1:104" ht="22.5">
      <c r="A81" s="178"/>
      <c r="B81" s="179"/>
      <c r="C81" s="225" t="s">
        <v>179</v>
      </c>
      <c r="D81" s="226"/>
      <c r="E81" s="226"/>
      <c r="F81" s="226"/>
      <c r="G81" s="227"/>
      <c r="L81" s="180" t="s">
        <v>179</v>
      </c>
      <c r="O81" s="170">
        <v>3</v>
      </c>
    </row>
    <row r="82" spans="1:104">
      <c r="A82" s="178"/>
      <c r="B82" s="181"/>
      <c r="C82" s="228" t="s">
        <v>183</v>
      </c>
      <c r="D82" s="229"/>
      <c r="E82" s="182">
        <v>4.6692</v>
      </c>
      <c r="F82" s="183"/>
      <c r="G82" s="184"/>
      <c r="M82" s="180" t="s">
        <v>183</v>
      </c>
      <c r="O82" s="170"/>
    </row>
    <row r="83" spans="1:104">
      <c r="A83" s="171">
        <v>29</v>
      </c>
      <c r="B83" s="172" t="s">
        <v>184</v>
      </c>
      <c r="C83" s="173" t="s">
        <v>185</v>
      </c>
      <c r="D83" s="174" t="s">
        <v>107</v>
      </c>
      <c r="E83" s="175">
        <v>38.909999999999997</v>
      </c>
      <c r="F83" s="175">
        <v>0</v>
      </c>
      <c r="G83" s="176">
        <f>E83*F83</f>
        <v>0</v>
      </c>
      <c r="O83" s="170">
        <v>2</v>
      </c>
      <c r="AA83" s="146">
        <v>1</v>
      </c>
      <c r="AB83" s="146">
        <v>1</v>
      </c>
      <c r="AC83" s="146">
        <v>1</v>
      </c>
      <c r="AZ83" s="146">
        <v>1</v>
      </c>
      <c r="BA83" s="146">
        <f>IF(AZ83=1,G83,0)</f>
        <v>0</v>
      </c>
      <c r="BB83" s="146">
        <f>IF(AZ83=2,G83,0)</f>
        <v>0</v>
      </c>
      <c r="BC83" s="146">
        <f>IF(AZ83=3,G83,0)</f>
        <v>0</v>
      </c>
      <c r="BD83" s="146">
        <f>IF(AZ83=4,G83,0)</f>
        <v>0</v>
      </c>
      <c r="BE83" s="146">
        <f>IF(AZ83=5,G83,0)</f>
        <v>0</v>
      </c>
      <c r="CA83" s="177">
        <v>1</v>
      </c>
      <c r="CB83" s="177">
        <v>1</v>
      </c>
      <c r="CZ83" s="146">
        <v>5.0000000000025597E-3</v>
      </c>
    </row>
    <row r="84" spans="1:104" ht="22.5">
      <c r="A84" s="178"/>
      <c r="B84" s="179"/>
      <c r="C84" s="225" t="s">
        <v>186</v>
      </c>
      <c r="D84" s="226"/>
      <c r="E84" s="226"/>
      <c r="F84" s="226"/>
      <c r="G84" s="227"/>
      <c r="L84" s="180" t="s">
        <v>186</v>
      </c>
      <c r="O84" s="170">
        <v>3</v>
      </c>
    </row>
    <row r="85" spans="1:104">
      <c r="A85" s="178"/>
      <c r="B85" s="179"/>
      <c r="C85" s="225" t="s">
        <v>187</v>
      </c>
      <c r="D85" s="226"/>
      <c r="E85" s="226"/>
      <c r="F85" s="226"/>
      <c r="G85" s="227"/>
      <c r="L85" s="180" t="s">
        <v>187</v>
      </c>
      <c r="O85" s="170">
        <v>3</v>
      </c>
    </row>
    <row r="86" spans="1:104">
      <c r="A86" s="178"/>
      <c r="B86" s="179"/>
      <c r="C86" s="225"/>
      <c r="D86" s="226"/>
      <c r="E86" s="226"/>
      <c r="F86" s="226"/>
      <c r="G86" s="227"/>
      <c r="L86" s="180"/>
      <c r="O86" s="170">
        <v>3</v>
      </c>
    </row>
    <row r="87" spans="1:104">
      <c r="A87" s="171">
        <v>30</v>
      </c>
      <c r="B87" s="172" t="s">
        <v>188</v>
      </c>
      <c r="C87" s="173" t="s">
        <v>189</v>
      </c>
      <c r="D87" s="174" t="s">
        <v>86</v>
      </c>
      <c r="E87" s="175">
        <v>7.782</v>
      </c>
      <c r="F87" s="175">
        <v>0</v>
      </c>
      <c r="G87" s="176">
        <f>E87*F87</f>
        <v>0</v>
      </c>
      <c r="O87" s="170">
        <v>2</v>
      </c>
      <c r="AA87" s="146">
        <v>1</v>
      </c>
      <c r="AB87" s="146">
        <v>1</v>
      </c>
      <c r="AC87" s="146">
        <v>1</v>
      </c>
      <c r="AZ87" s="146">
        <v>1</v>
      </c>
      <c r="BA87" s="146">
        <f>IF(AZ87=1,G87,0)</f>
        <v>0</v>
      </c>
      <c r="BB87" s="146">
        <f>IF(AZ87=2,G87,0)</f>
        <v>0</v>
      </c>
      <c r="BC87" s="146">
        <f>IF(AZ87=3,G87,0)</f>
        <v>0</v>
      </c>
      <c r="BD87" s="146">
        <f>IF(AZ87=4,G87,0)</f>
        <v>0</v>
      </c>
      <c r="BE87" s="146">
        <f>IF(AZ87=5,G87,0)</f>
        <v>0</v>
      </c>
      <c r="CA87" s="177">
        <v>1</v>
      </c>
      <c r="CB87" s="177">
        <v>1</v>
      </c>
      <c r="CZ87" s="146">
        <v>1.8369999999995299</v>
      </c>
    </row>
    <row r="88" spans="1:104" ht="22.5">
      <c r="A88" s="178"/>
      <c r="B88" s="179"/>
      <c r="C88" s="225" t="s">
        <v>190</v>
      </c>
      <c r="D88" s="226"/>
      <c r="E88" s="226"/>
      <c r="F88" s="226"/>
      <c r="G88" s="227"/>
      <c r="L88" s="180" t="s">
        <v>190</v>
      </c>
      <c r="O88" s="170">
        <v>3</v>
      </c>
    </row>
    <row r="89" spans="1:104">
      <c r="A89" s="178"/>
      <c r="B89" s="179"/>
      <c r="C89" s="225"/>
      <c r="D89" s="226"/>
      <c r="E89" s="226"/>
      <c r="F89" s="226"/>
      <c r="G89" s="227"/>
      <c r="L89" s="180"/>
      <c r="O89" s="170">
        <v>3</v>
      </c>
    </row>
    <row r="90" spans="1:104">
      <c r="A90" s="178"/>
      <c r="B90" s="181"/>
      <c r="C90" s="228" t="s">
        <v>191</v>
      </c>
      <c r="D90" s="229"/>
      <c r="E90" s="182">
        <v>7.782</v>
      </c>
      <c r="F90" s="183"/>
      <c r="G90" s="184"/>
      <c r="M90" s="180" t="s">
        <v>191</v>
      </c>
      <c r="O90" s="170"/>
    </row>
    <row r="91" spans="1:104">
      <c r="A91" s="185"/>
      <c r="B91" s="186" t="s">
        <v>75</v>
      </c>
      <c r="C91" s="187" t="str">
        <f>CONCATENATE(B72," ",C72)</f>
        <v>63 Podlahy a podlahové konstrukce</v>
      </c>
      <c r="D91" s="188"/>
      <c r="E91" s="189"/>
      <c r="F91" s="190"/>
      <c r="G91" s="191">
        <f>SUM(G72:G90)</f>
        <v>0</v>
      </c>
      <c r="O91" s="170">
        <v>4</v>
      </c>
      <c r="BA91" s="192">
        <f>SUM(BA72:BA90)</f>
        <v>0</v>
      </c>
      <c r="BB91" s="192">
        <f>SUM(BB72:BB90)</f>
        <v>0</v>
      </c>
      <c r="BC91" s="192">
        <f>SUM(BC72:BC90)</f>
        <v>0</v>
      </c>
      <c r="BD91" s="192">
        <f>SUM(BD72:BD90)</f>
        <v>0</v>
      </c>
      <c r="BE91" s="192">
        <f>SUM(BE72:BE90)</f>
        <v>0</v>
      </c>
    </row>
    <row r="92" spans="1:104">
      <c r="A92" s="163" t="s">
        <v>72</v>
      </c>
      <c r="B92" s="164" t="s">
        <v>192</v>
      </c>
      <c r="C92" s="165" t="s">
        <v>193</v>
      </c>
      <c r="D92" s="166"/>
      <c r="E92" s="167"/>
      <c r="F92" s="167"/>
      <c r="G92" s="168"/>
      <c r="H92" s="169"/>
      <c r="I92" s="169"/>
      <c r="O92" s="170">
        <v>1</v>
      </c>
    </row>
    <row r="93" spans="1:104" ht="22.5">
      <c r="A93" s="171">
        <v>31</v>
      </c>
      <c r="B93" s="172" t="s">
        <v>194</v>
      </c>
      <c r="C93" s="173" t="s">
        <v>195</v>
      </c>
      <c r="D93" s="174" t="s">
        <v>154</v>
      </c>
      <c r="E93" s="175">
        <v>2</v>
      </c>
      <c r="F93" s="175">
        <v>0</v>
      </c>
      <c r="G93" s="176">
        <f>E93*F93</f>
        <v>0</v>
      </c>
      <c r="O93" s="170">
        <v>2</v>
      </c>
      <c r="AA93" s="146">
        <v>12</v>
      </c>
      <c r="AB93" s="146">
        <v>0</v>
      </c>
      <c r="AC93" s="146">
        <v>1</v>
      </c>
      <c r="AZ93" s="146">
        <v>1</v>
      </c>
      <c r="BA93" s="146">
        <f>IF(AZ93=1,G93,0)</f>
        <v>0</v>
      </c>
      <c r="BB93" s="146">
        <f>IF(AZ93=2,G93,0)</f>
        <v>0</v>
      </c>
      <c r="BC93" s="146">
        <f>IF(AZ93=3,G93,0)</f>
        <v>0</v>
      </c>
      <c r="BD93" s="146">
        <f>IF(AZ93=4,G93,0)</f>
        <v>0</v>
      </c>
      <c r="BE93" s="146">
        <f>IF(AZ93=5,G93,0)</f>
        <v>0</v>
      </c>
      <c r="CA93" s="177">
        <v>12</v>
      </c>
      <c r="CB93" s="177">
        <v>0</v>
      </c>
      <c r="CZ93" s="146">
        <v>0</v>
      </c>
    </row>
    <row r="94" spans="1:104">
      <c r="A94" s="185"/>
      <c r="B94" s="186" t="s">
        <v>75</v>
      </c>
      <c r="C94" s="187" t="str">
        <f>CONCATENATE(B92," ",C92)</f>
        <v>64 Výplně otvorů</v>
      </c>
      <c r="D94" s="188"/>
      <c r="E94" s="189"/>
      <c r="F94" s="190"/>
      <c r="G94" s="191">
        <f>SUM(G92:G93)</f>
        <v>0</v>
      </c>
      <c r="O94" s="170">
        <v>4</v>
      </c>
      <c r="BA94" s="192">
        <f>SUM(BA92:BA93)</f>
        <v>0</v>
      </c>
      <c r="BB94" s="192">
        <f>SUM(BB92:BB93)</f>
        <v>0</v>
      </c>
      <c r="BC94" s="192">
        <f>SUM(BC92:BC93)</f>
        <v>0</v>
      </c>
      <c r="BD94" s="192">
        <f>SUM(BD92:BD93)</f>
        <v>0</v>
      </c>
      <c r="BE94" s="192">
        <f>SUM(BE92:BE93)</f>
        <v>0</v>
      </c>
    </row>
    <row r="95" spans="1:104">
      <c r="A95" s="163" t="s">
        <v>72</v>
      </c>
      <c r="B95" s="164" t="s">
        <v>196</v>
      </c>
      <c r="C95" s="165" t="s">
        <v>197</v>
      </c>
      <c r="D95" s="166"/>
      <c r="E95" s="167"/>
      <c r="F95" s="167"/>
      <c r="G95" s="168"/>
      <c r="H95" s="169"/>
      <c r="I95" s="169"/>
      <c r="O95" s="170">
        <v>1</v>
      </c>
    </row>
    <row r="96" spans="1:104">
      <c r="A96" s="171">
        <v>32</v>
      </c>
      <c r="B96" s="172" t="s">
        <v>198</v>
      </c>
      <c r="C96" s="173" t="s">
        <v>199</v>
      </c>
      <c r="D96" s="174" t="s">
        <v>154</v>
      </c>
      <c r="E96" s="175">
        <v>0.15</v>
      </c>
      <c r="F96" s="175">
        <v>0</v>
      </c>
      <c r="G96" s="176">
        <f t="shared" ref="G96:G103" si="6">E96*F96</f>
        <v>0</v>
      </c>
      <c r="O96" s="170">
        <v>2</v>
      </c>
      <c r="AA96" s="146">
        <v>1</v>
      </c>
      <c r="AB96" s="146">
        <v>1</v>
      </c>
      <c r="AC96" s="146">
        <v>1</v>
      </c>
      <c r="AZ96" s="146">
        <v>1</v>
      </c>
      <c r="BA96" s="146">
        <f t="shared" ref="BA96:BA103" si="7">IF(AZ96=1,G96,0)</f>
        <v>0</v>
      </c>
      <c r="BB96" s="146">
        <f t="shared" ref="BB96:BB103" si="8">IF(AZ96=2,G96,0)</f>
        <v>0</v>
      </c>
      <c r="BC96" s="146">
        <f t="shared" ref="BC96:BC103" si="9">IF(AZ96=3,G96,0)</f>
        <v>0</v>
      </c>
      <c r="BD96" s="146">
        <f t="shared" ref="BD96:BD103" si="10">IF(AZ96=4,G96,0)</f>
        <v>0</v>
      </c>
      <c r="BE96" s="146">
        <f t="shared" ref="BE96:BE103" si="11">IF(AZ96=5,G96,0)</f>
        <v>0</v>
      </c>
      <c r="CA96" s="177">
        <v>1</v>
      </c>
      <c r="CB96" s="177">
        <v>1</v>
      </c>
      <c r="CZ96" s="146">
        <v>7.0550000000000002E-2</v>
      </c>
    </row>
    <row r="97" spans="1:104">
      <c r="A97" s="171">
        <v>33</v>
      </c>
      <c r="B97" s="172" t="s">
        <v>200</v>
      </c>
      <c r="C97" s="173" t="s">
        <v>201</v>
      </c>
      <c r="D97" s="174" t="s">
        <v>202</v>
      </c>
      <c r="E97" s="175">
        <v>3</v>
      </c>
      <c r="F97" s="175">
        <v>0</v>
      </c>
      <c r="G97" s="176">
        <f t="shared" si="6"/>
        <v>0</v>
      </c>
      <c r="O97" s="170">
        <v>2</v>
      </c>
      <c r="AA97" s="146">
        <v>1</v>
      </c>
      <c r="AB97" s="146">
        <v>1</v>
      </c>
      <c r="AC97" s="146">
        <v>1</v>
      </c>
      <c r="AZ97" s="146">
        <v>1</v>
      </c>
      <c r="BA97" s="146">
        <f t="shared" si="7"/>
        <v>0</v>
      </c>
      <c r="BB97" s="146">
        <f t="shared" si="8"/>
        <v>0</v>
      </c>
      <c r="BC97" s="146">
        <f t="shared" si="9"/>
        <v>0</v>
      </c>
      <c r="BD97" s="146">
        <f t="shared" si="10"/>
        <v>0</v>
      </c>
      <c r="BE97" s="146">
        <f t="shared" si="11"/>
        <v>0</v>
      </c>
      <c r="CA97" s="177">
        <v>1</v>
      </c>
      <c r="CB97" s="177">
        <v>1</v>
      </c>
      <c r="CZ97" s="146">
        <v>0</v>
      </c>
    </row>
    <row r="98" spans="1:104">
      <c r="A98" s="171">
        <v>34</v>
      </c>
      <c r="B98" s="172" t="s">
        <v>203</v>
      </c>
      <c r="C98" s="173" t="s">
        <v>204</v>
      </c>
      <c r="D98" s="174" t="s">
        <v>154</v>
      </c>
      <c r="E98" s="175">
        <v>0.15</v>
      </c>
      <c r="F98" s="175">
        <v>0</v>
      </c>
      <c r="G98" s="176">
        <f t="shared" si="6"/>
        <v>0</v>
      </c>
      <c r="O98" s="170">
        <v>2</v>
      </c>
      <c r="AA98" s="146">
        <v>1</v>
      </c>
      <c r="AB98" s="146">
        <v>1</v>
      </c>
      <c r="AC98" s="146">
        <v>1</v>
      </c>
      <c r="AZ98" s="146">
        <v>1</v>
      </c>
      <c r="BA98" s="146">
        <f t="shared" si="7"/>
        <v>0</v>
      </c>
      <c r="BB98" s="146">
        <f t="shared" si="8"/>
        <v>0</v>
      </c>
      <c r="BC98" s="146">
        <f t="shared" si="9"/>
        <v>0</v>
      </c>
      <c r="BD98" s="146">
        <f t="shared" si="10"/>
        <v>0</v>
      </c>
      <c r="BE98" s="146">
        <f t="shared" si="11"/>
        <v>0</v>
      </c>
      <c r="CA98" s="177">
        <v>1</v>
      </c>
      <c r="CB98" s="177">
        <v>1</v>
      </c>
      <c r="CZ98" s="146">
        <v>1.0000000000000001E-5</v>
      </c>
    </row>
    <row r="99" spans="1:104">
      <c r="A99" s="171">
        <v>35</v>
      </c>
      <c r="B99" s="172" t="s">
        <v>205</v>
      </c>
      <c r="C99" s="173" t="s">
        <v>206</v>
      </c>
      <c r="D99" s="174" t="s">
        <v>154</v>
      </c>
      <c r="E99" s="175">
        <v>0.15</v>
      </c>
      <c r="F99" s="175">
        <v>0</v>
      </c>
      <c r="G99" s="176">
        <f t="shared" si="6"/>
        <v>0</v>
      </c>
      <c r="O99" s="170">
        <v>2</v>
      </c>
      <c r="AA99" s="146">
        <v>1</v>
      </c>
      <c r="AB99" s="146">
        <v>1</v>
      </c>
      <c r="AC99" s="146">
        <v>1</v>
      </c>
      <c r="AZ99" s="146">
        <v>1</v>
      </c>
      <c r="BA99" s="146">
        <f t="shared" si="7"/>
        <v>0</v>
      </c>
      <c r="BB99" s="146">
        <f t="shared" si="8"/>
        <v>0</v>
      </c>
      <c r="BC99" s="146">
        <f t="shared" si="9"/>
        <v>0</v>
      </c>
      <c r="BD99" s="146">
        <f t="shared" si="10"/>
        <v>0</v>
      </c>
      <c r="BE99" s="146">
        <f t="shared" si="11"/>
        <v>0</v>
      </c>
      <c r="CA99" s="177">
        <v>1</v>
      </c>
      <c r="CB99" s="177">
        <v>1</v>
      </c>
      <c r="CZ99" s="146">
        <v>3.0000000000000001E-5</v>
      </c>
    </row>
    <row r="100" spans="1:104">
      <c r="A100" s="171">
        <v>36</v>
      </c>
      <c r="B100" s="172" t="s">
        <v>207</v>
      </c>
      <c r="C100" s="173" t="s">
        <v>208</v>
      </c>
      <c r="D100" s="174" t="s">
        <v>154</v>
      </c>
      <c r="E100" s="175">
        <v>0.6</v>
      </c>
      <c r="F100" s="175">
        <v>0</v>
      </c>
      <c r="G100" s="176">
        <f t="shared" si="6"/>
        <v>0</v>
      </c>
      <c r="O100" s="170">
        <v>2</v>
      </c>
      <c r="AA100" s="146">
        <v>3</v>
      </c>
      <c r="AB100" s="146">
        <v>0</v>
      </c>
      <c r="AC100" s="146" t="s">
        <v>207</v>
      </c>
      <c r="AZ100" s="146">
        <v>1</v>
      </c>
      <c r="BA100" s="146">
        <f t="shared" si="7"/>
        <v>0</v>
      </c>
      <c r="BB100" s="146">
        <f t="shared" si="8"/>
        <v>0</v>
      </c>
      <c r="BC100" s="146">
        <f t="shared" si="9"/>
        <v>0</v>
      </c>
      <c r="BD100" s="146">
        <f t="shared" si="10"/>
        <v>0</v>
      </c>
      <c r="BE100" s="146">
        <f t="shared" si="11"/>
        <v>0</v>
      </c>
      <c r="CA100" s="177">
        <v>3</v>
      </c>
      <c r="CB100" s="177">
        <v>0</v>
      </c>
      <c r="CZ100" s="146">
        <v>1.6049999999999998E-2</v>
      </c>
    </row>
    <row r="101" spans="1:104">
      <c r="A101" s="171">
        <v>37</v>
      </c>
      <c r="B101" s="172" t="s">
        <v>209</v>
      </c>
      <c r="C101" s="173" t="s">
        <v>210</v>
      </c>
      <c r="D101" s="174" t="s">
        <v>154</v>
      </c>
      <c r="E101" s="175">
        <v>0.15</v>
      </c>
      <c r="F101" s="175">
        <v>0</v>
      </c>
      <c r="G101" s="176">
        <f t="shared" si="6"/>
        <v>0</v>
      </c>
      <c r="O101" s="170">
        <v>2</v>
      </c>
      <c r="AA101" s="146">
        <v>3</v>
      </c>
      <c r="AB101" s="146">
        <v>0</v>
      </c>
      <c r="AC101" s="146" t="s">
        <v>209</v>
      </c>
      <c r="AZ101" s="146">
        <v>1</v>
      </c>
      <c r="BA101" s="146">
        <f t="shared" si="7"/>
        <v>0</v>
      </c>
      <c r="BB101" s="146">
        <f t="shared" si="8"/>
        <v>0</v>
      </c>
      <c r="BC101" s="146">
        <f t="shared" si="9"/>
        <v>0</v>
      </c>
      <c r="BD101" s="146">
        <f t="shared" si="10"/>
        <v>0</v>
      </c>
      <c r="BE101" s="146">
        <f t="shared" si="11"/>
        <v>0</v>
      </c>
      <c r="CA101" s="177">
        <v>3</v>
      </c>
      <c r="CB101" s="177">
        <v>0</v>
      </c>
      <c r="CZ101" s="146">
        <v>6.6E-4</v>
      </c>
    </row>
    <row r="102" spans="1:104">
      <c r="A102" s="171">
        <v>38</v>
      </c>
      <c r="B102" s="172" t="s">
        <v>211</v>
      </c>
      <c r="C102" s="173" t="s">
        <v>212</v>
      </c>
      <c r="D102" s="174" t="s">
        <v>154</v>
      </c>
      <c r="E102" s="175">
        <v>0.15</v>
      </c>
      <c r="F102" s="175">
        <v>0</v>
      </c>
      <c r="G102" s="176">
        <f t="shared" si="6"/>
        <v>0</v>
      </c>
      <c r="O102" s="170">
        <v>2</v>
      </c>
      <c r="AA102" s="146">
        <v>3</v>
      </c>
      <c r="AB102" s="146">
        <v>0</v>
      </c>
      <c r="AC102" s="146" t="s">
        <v>211</v>
      </c>
      <c r="AZ102" s="146">
        <v>1</v>
      </c>
      <c r="BA102" s="146">
        <f t="shared" si="7"/>
        <v>0</v>
      </c>
      <c r="BB102" s="146">
        <f t="shared" si="8"/>
        <v>0</v>
      </c>
      <c r="BC102" s="146">
        <f t="shared" si="9"/>
        <v>0</v>
      </c>
      <c r="BD102" s="146">
        <f t="shared" si="10"/>
        <v>0</v>
      </c>
      <c r="BE102" s="146">
        <f t="shared" si="11"/>
        <v>0</v>
      </c>
      <c r="CA102" s="177">
        <v>3</v>
      </c>
      <c r="CB102" s="177">
        <v>0</v>
      </c>
      <c r="CZ102" s="146">
        <v>1.15E-3</v>
      </c>
    </row>
    <row r="103" spans="1:104">
      <c r="A103" s="171">
        <v>39</v>
      </c>
      <c r="B103" s="172" t="s">
        <v>213</v>
      </c>
      <c r="C103" s="173" t="s">
        <v>214</v>
      </c>
      <c r="D103" s="174" t="s">
        <v>215</v>
      </c>
      <c r="E103" s="175">
        <v>2.1042000000000001</v>
      </c>
      <c r="F103" s="175">
        <v>0</v>
      </c>
      <c r="G103" s="176">
        <f t="shared" si="6"/>
        <v>0</v>
      </c>
      <c r="O103" s="170">
        <v>2</v>
      </c>
      <c r="AA103" s="146">
        <v>3</v>
      </c>
      <c r="AB103" s="146">
        <v>0</v>
      </c>
      <c r="AC103" s="146">
        <v>583314007</v>
      </c>
      <c r="AZ103" s="146">
        <v>1</v>
      </c>
      <c r="BA103" s="146">
        <f t="shared" si="7"/>
        <v>0</v>
      </c>
      <c r="BB103" s="146">
        <f t="shared" si="8"/>
        <v>0</v>
      </c>
      <c r="BC103" s="146">
        <f t="shared" si="9"/>
        <v>0</v>
      </c>
      <c r="BD103" s="146">
        <f t="shared" si="10"/>
        <v>0</v>
      </c>
      <c r="BE103" s="146">
        <f t="shared" si="11"/>
        <v>0</v>
      </c>
      <c r="CA103" s="177">
        <v>3</v>
      </c>
      <c r="CB103" s="177">
        <v>0</v>
      </c>
      <c r="CZ103" s="146">
        <v>1</v>
      </c>
    </row>
    <row r="104" spans="1:104">
      <c r="A104" s="185"/>
      <c r="B104" s="186" t="s">
        <v>75</v>
      </c>
      <c r="C104" s="187" t="str">
        <f>CONCATENATE(B95," ",C95)</f>
        <v>8 Trubní vedení</v>
      </c>
      <c r="D104" s="188"/>
      <c r="E104" s="189"/>
      <c r="F104" s="190"/>
      <c r="G104" s="191">
        <f>SUM(G95:G103)</f>
        <v>0</v>
      </c>
      <c r="O104" s="170">
        <v>4</v>
      </c>
      <c r="BA104" s="192">
        <f>SUM(BA95:BA103)</f>
        <v>0</v>
      </c>
      <c r="BB104" s="192">
        <f>SUM(BB95:BB103)</f>
        <v>0</v>
      </c>
      <c r="BC104" s="192">
        <f>SUM(BC95:BC103)</f>
        <v>0</v>
      </c>
      <c r="BD104" s="192">
        <f>SUM(BD95:BD103)</f>
        <v>0</v>
      </c>
      <c r="BE104" s="192">
        <f>SUM(BE95:BE103)</f>
        <v>0</v>
      </c>
    </row>
    <row r="105" spans="1:104">
      <c r="A105" s="163" t="s">
        <v>72</v>
      </c>
      <c r="B105" s="164" t="s">
        <v>216</v>
      </c>
      <c r="C105" s="165" t="s">
        <v>217</v>
      </c>
      <c r="D105" s="166"/>
      <c r="E105" s="167"/>
      <c r="F105" s="167"/>
      <c r="G105" s="168"/>
      <c r="H105" s="169"/>
      <c r="I105" s="169"/>
      <c r="O105" s="170">
        <v>1</v>
      </c>
    </row>
    <row r="106" spans="1:104">
      <c r="A106" s="171">
        <v>40</v>
      </c>
      <c r="B106" s="172" t="s">
        <v>218</v>
      </c>
      <c r="C106" s="173" t="s">
        <v>219</v>
      </c>
      <c r="D106" s="174" t="s">
        <v>202</v>
      </c>
      <c r="E106" s="175">
        <v>2.4605000000000001</v>
      </c>
      <c r="F106" s="175">
        <v>0</v>
      </c>
      <c r="G106" s="176">
        <f>E106*F106</f>
        <v>0</v>
      </c>
      <c r="O106" s="170">
        <v>2</v>
      </c>
      <c r="AA106" s="146">
        <v>1</v>
      </c>
      <c r="AB106" s="146">
        <v>1</v>
      </c>
      <c r="AC106" s="146">
        <v>1</v>
      </c>
      <c r="AZ106" s="146">
        <v>1</v>
      </c>
      <c r="BA106" s="146">
        <f>IF(AZ106=1,G106,0)</f>
        <v>0</v>
      </c>
      <c r="BB106" s="146">
        <f>IF(AZ106=2,G106,0)</f>
        <v>0</v>
      </c>
      <c r="BC106" s="146">
        <f>IF(AZ106=3,G106,0)</f>
        <v>0</v>
      </c>
      <c r="BD106" s="146">
        <f>IF(AZ106=4,G106,0)</f>
        <v>0</v>
      </c>
      <c r="BE106" s="146">
        <f>IF(AZ106=5,G106,0)</f>
        <v>0</v>
      </c>
      <c r="CA106" s="177">
        <v>1</v>
      </c>
      <c r="CB106" s="177">
        <v>1</v>
      </c>
      <c r="CZ106" s="146">
        <v>0.10598</v>
      </c>
    </row>
    <row r="107" spans="1:104">
      <c r="A107" s="185"/>
      <c r="B107" s="186" t="s">
        <v>75</v>
      </c>
      <c r="C107" s="187" t="str">
        <f>CONCATENATE(B105," ",C105)</f>
        <v>91 Doplňující práce na komunikaci</v>
      </c>
      <c r="D107" s="188"/>
      <c r="E107" s="189"/>
      <c r="F107" s="190"/>
      <c r="G107" s="191">
        <f>SUM(G105:G106)</f>
        <v>0</v>
      </c>
      <c r="O107" s="170">
        <v>4</v>
      </c>
      <c r="BA107" s="192">
        <f>SUM(BA105:BA106)</f>
        <v>0</v>
      </c>
      <c r="BB107" s="192">
        <f>SUM(BB105:BB106)</f>
        <v>0</v>
      </c>
      <c r="BC107" s="192">
        <f>SUM(BC105:BC106)</f>
        <v>0</v>
      </c>
      <c r="BD107" s="192">
        <f>SUM(BD105:BD106)</f>
        <v>0</v>
      </c>
      <c r="BE107" s="192">
        <f>SUM(BE105:BE106)</f>
        <v>0</v>
      </c>
    </row>
    <row r="108" spans="1:104">
      <c r="A108" s="163" t="s">
        <v>72</v>
      </c>
      <c r="B108" s="164" t="s">
        <v>220</v>
      </c>
      <c r="C108" s="165" t="s">
        <v>221</v>
      </c>
      <c r="D108" s="166"/>
      <c r="E108" s="167"/>
      <c r="F108" s="167"/>
      <c r="G108" s="168"/>
      <c r="H108" s="169"/>
      <c r="I108" s="169"/>
      <c r="O108" s="170">
        <v>1</v>
      </c>
    </row>
    <row r="109" spans="1:104">
      <c r="A109" s="171">
        <v>41</v>
      </c>
      <c r="B109" s="172" t="s">
        <v>222</v>
      </c>
      <c r="C109" s="173" t="s">
        <v>223</v>
      </c>
      <c r="D109" s="174" t="s">
        <v>86</v>
      </c>
      <c r="E109" s="175">
        <v>12.51</v>
      </c>
      <c r="F109" s="175">
        <v>0</v>
      </c>
      <c r="G109" s="176">
        <f>E109*F109</f>
        <v>0</v>
      </c>
      <c r="O109" s="170">
        <v>2</v>
      </c>
      <c r="AA109" s="146">
        <v>1</v>
      </c>
      <c r="AB109" s="146">
        <v>1</v>
      </c>
      <c r="AC109" s="146">
        <v>1</v>
      </c>
      <c r="AZ109" s="146">
        <v>1</v>
      </c>
      <c r="BA109" s="146">
        <f>IF(AZ109=1,G109,0)</f>
        <v>0</v>
      </c>
      <c r="BB109" s="146">
        <f>IF(AZ109=2,G109,0)</f>
        <v>0</v>
      </c>
      <c r="BC109" s="146">
        <f>IF(AZ109=3,G109,0)</f>
        <v>0</v>
      </c>
      <c r="BD109" s="146">
        <f>IF(AZ109=4,G109,0)</f>
        <v>0</v>
      </c>
      <c r="BE109" s="146">
        <f>IF(AZ109=5,G109,0)</f>
        <v>0</v>
      </c>
      <c r="CA109" s="177">
        <v>1</v>
      </c>
      <c r="CB109" s="177">
        <v>1</v>
      </c>
      <c r="CZ109" s="146">
        <v>0</v>
      </c>
    </row>
    <row r="110" spans="1:104">
      <c r="A110" s="178"/>
      <c r="B110" s="179"/>
      <c r="C110" s="225" t="s">
        <v>224</v>
      </c>
      <c r="D110" s="226"/>
      <c r="E110" s="226"/>
      <c r="F110" s="226"/>
      <c r="G110" s="227"/>
      <c r="L110" s="180" t="s">
        <v>224</v>
      </c>
      <c r="O110" s="170">
        <v>3</v>
      </c>
    </row>
    <row r="111" spans="1:104">
      <c r="A111" s="178"/>
      <c r="B111" s="181"/>
      <c r="C111" s="228" t="s">
        <v>116</v>
      </c>
      <c r="D111" s="229"/>
      <c r="E111" s="182">
        <v>12.51</v>
      </c>
      <c r="F111" s="183"/>
      <c r="G111" s="184"/>
      <c r="M111" s="180" t="s">
        <v>116</v>
      </c>
      <c r="O111" s="170"/>
    </row>
    <row r="112" spans="1:104">
      <c r="A112" s="171">
        <v>42</v>
      </c>
      <c r="B112" s="172" t="s">
        <v>225</v>
      </c>
      <c r="C112" s="173" t="s">
        <v>226</v>
      </c>
      <c r="D112" s="174" t="s">
        <v>86</v>
      </c>
      <c r="E112" s="175">
        <v>19.106999999999999</v>
      </c>
      <c r="F112" s="175">
        <v>0</v>
      </c>
      <c r="G112" s="176">
        <f>E112*F112</f>
        <v>0</v>
      </c>
      <c r="O112" s="170">
        <v>2</v>
      </c>
      <c r="AA112" s="146">
        <v>1</v>
      </c>
      <c r="AB112" s="146">
        <v>1</v>
      </c>
      <c r="AC112" s="146">
        <v>1</v>
      </c>
      <c r="AZ112" s="146">
        <v>1</v>
      </c>
      <c r="BA112" s="146">
        <f>IF(AZ112=1,G112,0)</f>
        <v>0</v>
      </c>
      <c r="BB112" s="146">
        <f>IF(AZ112=2,G112,0)</f>
        <v>0</v>
      </c>
      <c r="BC112" s="146">
        <f>IF(AZ112=3,G112,0)</f>
        <v>0</v>
      </c>
      <c r="BD112" s="146">
        <f>IF(AZ112=4,G112,0)</f>
        <v>0</v>
      </c>
      <c r="BE112" s="146">
        <f>IF(AZ112=5,G112,0)</f>
        <v>0</v>
      </c>
      <c r="CA112" s="177">
        <v>1</v>
      </c>
      <c r="CB112" s="177">
        <v>1</v>
      </c>
      <c r="CZ112" s="146">
        <v>1.0999999999992099E-3</v>
      </c>
    </row>
    <row r="113" spans="1:104">
      <c r="A113" s="178"/>
      <c r="B113" s="179"/>
      <c r="C113" s="225" t="s">
        <v>224</v>
      </c>
      <c r="D113" s="226"/>
      <c r="E113" s="226"/>
      <c r="F113" s="226"/>
      <c r="G113" s="227"/>
      <c r="L113" s="180" t="s">
        <v>224</v>
      </c>
      <c r="O113" s="170">
        <v>3</v>
      </c>
    </row>
    <row r="114" spans="1:104">
      <c r="A114" s="178"/>
      <c r="B114" s="181"/>
      <c r="C114" s="228" t="s">
        <v>227</v>
      </c>
      <c r="D114" s="229"/>
      <c r="E114" s="182">
        <v>23.768999999999998</v>
      </c>
      <c r="F114" s="183"/>
      <c r="G114" s="184"/>
      <c r="M114" s="180" t="s">
        <v>227</v>
      </c>
      <c r="O114" s="170"/>
    </row>
    <row r="115" spans="1:104">
      <c r="A115" s="178"/>
      <c r="B115" s="181"/>
      <c r="C115" s="228" t="s">
        <v>228</v>
      </c>
      <c r="D115" s="229"/>
      <c r="E115" s="182">
        <v>-4.6619999999999999</v>
      </c>
      <c r="F115" s="183"/>
      <c r="G115" s="184"/>
      <c r="M115" s="180" t="s">
        <v>228</v>
      </c>
      <c r="O115" s="170"/>
    </row>
    <row r="116" spans="1:104" ht="22.5">
      <c r="A116" s="171">
        <v>43</v>
      </c>
      <c r="B116" s="172" t="s">
        <v>229</v>
      </c>
      <c r="C116" s="173" t="s">
        <v>230</v>
      </c>
      <c r="D116" s="174" t="s">
        <v>86</v>
      </c>
      <c r="E116" s="175">
        <v>7.782</v>
      </c>
      <c r="F116" s="175">
        <v>0</v>
      </c>
      <c r="G116" s="176">
        <f>E116*F116</f>
        <v>0</v>
      </c>
      <c r="O116" s="170">
        <v>2</v>
      </c>
      <c r="AA116" s="146">
        <v>1</v>
      </c>
      <c r="AB116" s="146">
        <v>1</v>
      </c>
      <c r="AC116" s="146">
        <v>1</v>
      </c>
      <c r="AZ116" s="146">
        <v>1</v>
      </c>
      <c r="BA116" s="146">
        <f>IF(AZ116=1,G116,0)</f>
        <v>0</v>
      </c>
      <c r="BB116" s="146">
        <f>IF(AZ116=2,G116,0)</f>
        <v>0</v>
      </c>
      <c r="BC116" s="146">
        <f>IF(AZ116=3,G116,0)</f>
        <v>0</v>
      </c>
      <c r="BD116" s="146">
        <f>IF(AZ116=4,G116,0)</f>
        <v>0</v>
      </c>
      <c r="BE116" s="146">
        <f>IF(AZ116=5,G116,0)</f>
        <v>0</v>
      </c>
      <c r="CA116" s="177">
        <v>1</v>
      </c>
      <c r="CB116" s="177">
        <v>1</v>
      </c>
      <c r="CZ116" s="146">
        <v>0</v>
      </c>
    </row>
    <row r="117" spans="1:104" ht="45">
      <c r="A117" s="178"/>
      <c r="B117" s="179"/>
      <c r="C117" s="225" t="s">
        <v>231</v>
      </c>
      <c r="D117" s="226"/>
      <c r="E117" s="226"/>
      <c r="F117" s="226"/>
      <c r="G117" s="227"/>
      <c r="L117" s="180" t="s">
        <v>231</v>
      </c>
      <c r="O117" s="170">
        <v>3</v>
      </c>
    </row>
    <row r="118" spans="1:104">
      <c r="A118" s="178"/>
      <c r="B118" s="181"/>
      <c r="C118" s="228" t="s">
        <v>191</v>
      </c>
      <c r="D118" s="229"/>
      <c r="E118" s="182">
        <v>7.782</v>
      </c>
      <c r="F118" s="183"/>
      <c r="G118" s="184"/>
      <c r="M118" s="180" t="s">
        <v>191</v>
      </c>
      <c r="O118" s="170"/>
    </row>
    <row r="119" spans="1:104">
      <c r="A119" s="171">
        <v>44</v>
      </c>
      <c r="B119" s="172" t="s">
        <v>232</v>
      </c>
      <c r="C119" s="173" t="s">
        <v>233</v>
      </c>
      <c r="D119" s="174" t="s">
        <v>86</v>
      </c>
      <c r="E119" s="175">
        <v>7.782</v>
      </c>
      <c r="F119" s="175">
        <v>0</v>
      </c>
      <c r="G119" s="176">
        <f>E119*F119</f>
        <v>0</v>
      </c>
      <c r="O119" s="170">
        <v>2</v>
      </c>
      <c r="AA119" s="146">
        <v>1</v>
      </c>
      <c r="AB119" s="146">
        <v>1</v>
      </c>
      <c r="AC119" s="146">
        <v>1</v>
      </c>
      <c r="AZ119" s="146">
        <v>1</v>
      </c>
      <c r="BA119" s="146">
        <f>IF(AZ119=1,G119,0)</f>
        <v>0</v>
      </c>
      <c r="BB119" s="146">
        <f>IF(AZ119=2,G119,0)</f>
        <v>0</v>
      </c>
      <c r="BC119" s="146">
        <f>IF(AZ119=3,G119,0)</f>
        <v>0</v>
      </c>
      <c r="BD119" s="146">
        <f>IF(AZ119=4,G119,0)</f>
        <v>0</v>
      </c>
      <c r="BE119" s="146">
        <f>IF(AZ119=5,G119,0)</f>
        <v>0</v>
      </c>
      <c r="CA119" s="177">
        <v>1</v>
      </c>
      <c r="CB119" s="177">
        <v>1</v>
      </c>
      <c r="CZ119" s="146">
        <v>0</v>
      </c>
    </row>
    <row r="120" spans="1:104">
      <c r="A120" s="178"/>
      <c r="B120" s="179"/>
      <c r="C120" s="225" t="s">
        <v>224</v>
      </c>
      <c r="D120" s="226"/>
      <c r="E120" s="226"/>
      <c r="F120" s="226"/>
      <c r="G120" s="227"/>
      <c r="L120" s="180" t="s">
        <v>224</v>
      </c>
      <c r="O120" s="170">
        <v>3</v>
      </c>
    </row>
    <row r="121" spans="1:104">
      <c r="A121" s="178"/>
      <c r="B121" s="181"/>
      <c r="C121" s="228" t="s">
        <v>191</v>
      </c>
      <c r="D121" s="229"/>
      <c r="E121" s="182">
        <v>7.782</v>
      </c>
      <c r="F121" s="183"/>
      <c r="G121" s="184"/>
      <c r="M121" s="180" t="s">
        <v>191</v>
      </c>
      <c r="O121" s="170"/>
    </row>
    <row r="122" spans="1:104">
      <c r="A122" s="171">
        <v>45</v>
      </c>
      <c r="B122" s="172" t="s">
        <v>234</v>
      </c>
      <c r="C122" s="173" t="s">
        <v>235</v>
      </c>
      <c r="D122" s="174" t="s">
        <v>154</v>
      </c>
      <c r="E122" s="175">
        <v>3</v>
      </c>
      <c r="F122" s="175">
        <v>0</v>
      </c>
      <c r="G122" s="176">
        <f>E122*F122</f>
        <v>0</v>
      </c>
      <c r="O122" s="170">
        <v>2</v>
      </c>
      <c r="AA122" s="146">
        <v>1</v>
      </c>
      <c r="AB122" s="146">
        <v>1</v>
      </c>
      <c r="AC122" s="146">
        <v>1</v>
      </c>
      <c r="AZ122" s="146">
        <v>1</v>
      </c>
      <c r="BA122" s="146">
        <f>IF(AZ122=1,G122,0)</f>
        <v>0</v>
      </c>
      <c r="BB122" s="146">
        <f>IF(AZ122=2,G122,0)</f>
        <v>0</v>
      </c>
      <c r="BC122" s="146">
        <f>IF(AZ122=3,G122,0)</f>
        <v>0</v>
      </c>
      <c r="BD122" s="146">
        <f>IF(AZ122=4,G122,0)</f>
        <v>0</v>
      </c>
      <c r="BE122" s="146">
        <f>IF(AZ122=5,G122,0)</f>
        <v>0</v>
      </c>
      <c r="CA122" s="177">
        <v>1</v>
      </c>
      <c r="CB122" s="177">
        <v>1</v>
      </c>
      <c r="CZ122" s="146">
        <v>0</v>
      </c>
    </row>
    <row r="123" spans="1:104" ht="22.5">
      <c r="A123" s="178"/>
      <c r="B123" s="179"/>
      <c r="C123" s="225" t="s">
        <v>236</v>
      </c>
      <c r="D123" s="226"/>
      <c r="E123" s="226"/>
      <c r="F123" s="226"/>
      <c r="G123" s="227"/>
      <c r="L123" s="180" t="s">
        <v>236</v>
      </c>
      <c r="O123" s="170">
        <v>3</v>
      </c>
    </row>
    <row r="124" spans="1:104">
      <c r="A124" s="171">
        <v>46</v>
      </c>
      <c r="B124" s="172" t="s">
        <v>237</v>
      </c>
      <c r="C124" s="173" t="s">
        <v>238</v>
      </c>
      <c r="D124" s="174" t="s">
        <v>107</v>
      </c>
      <c r="E124" s="175">
        <v>3</v>
      </c>
      <c r="F124" s="175">
        <v>0</v>
      </c>
      <c r="G124" s="176">
        <f>E124*F124</f>
        <v>0</v>
      </c>
      <c r="O124" s="170">
        <v>2</v>
      </c>
      <c r="AA124" s="146">
        <v>1</v>
      </c>
      <c r="AB124" s="146">
        <v>1</v>
      </c>
      <c r="AC124" s="146">
        <v>1</v>
      </c>
      <c r="AZ124" s="146">
        <v>1</v>
      </c>
      <c r="BA124" s="146">
        <f>IF(AZ124=1,G124,0)</f>
        <v>0</v>
      </c>
      <c r="BB124" s="146">
        <f>IF(AZ124=2,G124,0)</f>
        <v>0</v>
      </c>
      <c r="BC124" s="146">
        <f>IF(AZ124=3,G124,0)</f>
        <v>0</v>
      </c>
      <c r="BD124" s="146">
        <f>IF(AZ124=4,G124,0)</f>
        <v>0</v>
      </c>
      <c r="BE124" s="146">
        <f>IF(AZ124=5,G124,0)</f>
        <v>0</v>
      </c>
      <c r="CA124" s="177">
        <v>1</v>
      </c>
      <c r="CB124" s="177">
        <v>1</v>
      </c>
      <c r="CZ124" s="146">
        <v>2.1899999999988001E-3</v>
      </c>
    </row>
    <row r="125" spans="1:104" ht="33.75">
      <c r="A125" s="178"/>
      <c r="B125" s="179"/>
      <c r="C125" s="225" t="s">
        <v>239</v>
      </c>
      <c r="D125" s="226"/>
      <c r="E125" s="226"/>
      <c r="F125" s="226"/>
      <c r="G125" s="227"/>
      <c r="L125" s="180" t="s">
        <v>239</v>
      </c>
      <c r="O125" s="170">
        <v>3</v>
      </c>
    </row>
    <row r="126" spans="1:104">
      <c r="A126" s="178"/>
      <c r="B126" s="181"/>
      <c r="C126" s="228" t="s">
        <v>240</v>
      </c>
      <c r="D126" s="229"/>
      <c r="E126" s="182">
        <v>3</v>
      </c>
      <c r="F126" s="183"/>
      <c r="G126" s="184"/>
      <c r="M126" s="180" t="s">
        <v>240</v>
      </c>
      <c r="O126" s="170"/>
    </row>
    <row r="127" spans="1:104">
      <c r="A127" s="171">
        <v>47</v>
      </c>
      <c r="B127" s="172" t="s">
        <v>241</v>
      </c>
      <c r="C127" s="173" t="s">
        <v>242</v>
      </c>
      <c r="D127" s="174" t="s">
        <v>107</v>
      </c>
      <c r="E127" s="175">
        <v>12.54</v>
      </c>
      <c r="F127" s="175">
        <v>0</v>
      </c>
      <c r="G127" s="176">
        <f>E127*F127</f>
        <v>0</v>
      </c>
      <c r="O127" s="170">
        <v>2</v>
      </c>
      <c r="AA127" s="146">
        <v>1</v>
      </c>
      <c r="AB127" s="146">
        <v>1</v>
      </c>
      <c r="AC127" s="146">
        <v>1</v>
      </c>
      <c r="AZ127" s="146">
        <v>1</v>
      </c>
      <c r="BA127" s="146">
        <f>IF(AZ127=1,G127,0)</f>
        <v>0</v>
      </c>
      <c r="BB127" s="146">
        <f>IF(AZ127=2,G127,0)</f>
        <v>0</v>
      </c>
      <c r="BC127" s="146">
        <f>IF(AZ127=3,G127,0)</f>
        <v>0</v>
      </c>
      <c r="BD127" s="146">
        <f>IF(AZ127=4,G127,0)</f>
        <v>0</v>
      </c>
      <c r="BE127" s="146">
        <f>IF(AZ127=5,G127,0)</f>
        <v>0</v>
      </c>
      <c r="CA127" s="177">
        <v>1</v>
      </c>
      <c r="CB127" s="177">
        <v>1</v>
      </c>
      <c r="CZ127" s="146">
        <v>8.2999999999966401E-4</v>
      </c>
    </row>
    <row r="128" spans="1:104" ht="33.75">
      <c r="A128" s="178"/>
      <c r="B128" s="179"/>
      <c r="C128" s="225" t="s">
        <v>243</v>
      </c>
      <c r="D128" s="226"/>
      <c r="E128" s="226"/>
      <c r="F128" s="226"/>
      <c r="G128" s="227"/>
      <c r="L128" s="180" t="s">
        <v>243</v>
      </c>
      <c r="O128" s="170">
        <v>3</v>
      </c>
    </row>
    <row r="129" spans="1:104">
      <c r="A129" s="178"/>
      <c r="B129" s="181"/>
      <c r="C129" s="228" t="s">
        <v>244</v>
      </c>
      <c r="D129" s="229"/>
      <c r="E129" s="182">
        <v>12.54</v>
      </c>
      <c r="F129" s="183"/>
      <c r="G129" s="184"/>
      <c r="M129" s="180" t="s">
        <v>244</v>
      </c>
      <c r="O129" s="170"/>
    </row>
    <row r="130" spans="1:104">
      <c r="A130" s="185"/>
      <c r="B130" s="186" t="s">
        <v>75</v>
      </c>
      <c r="C130" s="187" t="str">
        <f>CONCATENATE(B108," ",C108)</f>
        <v>96 Bourání konstrukcí</v>
      </c>
      <c r="D130" s="188"/>
      <c r="E130" s="189"/>
      <c r="F130" s="190"/>
      <c r="G130" s="191">
        <f>SUM(G108:G129)</f>
        <v>0</v>
      </c>
      <c r="O130" s="170">
        <v>4</v>
      </c>
      <c r="BA130" s="192">
        <f>SUM(BA108:BA129)</f>
        <v>0</v>
      </c>
      <c r="BB130" s="192">
        <f>SUM(BB108:BB129)</f>
        <v>0</v>
      </c>
      <c r="BC130" s="192">
        <f>SUM(BC108:BC129)</f>
        <v>0</v>
      </c>
      <c r="BD130" s="192">
        <f>SUM(BD108:BD129)</f>
        <v>0</v>
      </c>
      <c r="BE130" s="192">
        <f>SUM(BE108:BE129)</f>
        <v>0</v>
      </c>
    </row>
    <row r="131" spans="1:104">
      <c r="A131" s="163" t="s">
        <v>72</v>
      </c>
      <c r="B131" s="164" t="s">
        <v>245</v>
      </c>
      <c r="C131" s="165" t="s">
        <v>246</v>
      </c>
      <c r="D131" s="166"/>
      <c r="E131" s="167"/>
      <c r="F131" s="167"/>
      <c r="G131" s="168"/>
      <c r="H131" s="169"/>
      <c r="I131" s="169"/>
      <c r="O131" s="170">
        <v>1</v>
      </c>
    </row>
    <row r="132" spans="1:104">
      <c r="A132" s="171">
        <v>48</v>
      </c>
      <c r="B132" s="172" t="s">
        <v>247</v>
      </c>
      <c r="C132" s="173" t="s">
        <v>248</v>
      </c>
      <c r="D132" s="174" t="s">
        <v>154</v>
      </c>
      <c r="E132" s="175">
        <v>26</v>
      </c>
      <c r="F132" s="175">
        <v>0</v>
      </c>
      <c r="G132" s="176">
        <f>E132*F132</f>
        <v>0</v>
      </c>
      <c r="O132" s="170">
        <v>2</v>
      </c>
      <c r="AA132" s="146">
        <v>1</v>
      </c>
      <c r="AB132" s="146">
        <v>1</v>
      </c>
      <c r="AC132" s="146">
        <v>1</v>
      </c>
      <c r="AZ132" s="146">
        <v>1</v>
      </c>
      <c r="BA132" s="146">
        <f>IF(AZ132=1,G132,0)</f>
        <v>0</v>
      </c>
      <c r="BB132" s="146">
        <f>IF(AZ132=2,G132,0)</f>
        <v>0</v>
      </c>
      <c r="BC132" s="146">
        <f>IF(AZ132=3,G132,0)</f>
        <v>0</v>
      </c>
      <c r="BD132" s="146">
        <f>IF(AZ132=4,G132,0)</f>
        <v>0</v>
      </c>
      <c r="BE132" s="146">
        <f>IF(AZ132=5,G132,0)</f>
        <v>0</v>
      </c>
      <c r="CA132" s="177">
        <v>1</v>
      </c>
      <c r="CB132" s="177">
        <v>1</v>
      </c>
      <c r="CZ132" s="146">
        <v>0</v>
      </c>
    </row>
    <row r="133" spans="1:104">
      <c r="A133" s="178"/>
      <c r="B133" s="179"/>
      <c r="C133" s="225" t="s">
        <v>249</v>
      </c>
      <c r="D133" s="226"/>
      <c r="E133" s="226"/>
      <c r="F133" s="226"/>
      <c r="G133" s="227"/>
      <c r="L133" s="180" t="s">
        <v>249</v>
      </c>
      <c r="O133" s="170">
        <v>3</v>
      </c>
    </row>
    <row r="134" spans="1:104">
      <c r="A134" s="178"/>
      <c r="B134" s="179"/>
      <c r="C134" s="225" t="s">
        <v>224</v>
      </c>
      <c r="D134" s="226"/>
      <c r="E134" s="226"/>
      <c r="F134" s="226"/>
      <c r="G134" s="227"/>
      <c r="L134" s="180" t="s">
        <v>224</v>
      </c>
      <c r="O134" s="170">
        <v>3</v>
      </c>
    </row>
    <row r="135" spans="1:104">
      <c r="A135" s="178"/>
      <c r="B135" s="179"/>
      <c r="C135" s="225"/>
      <c r="D135" s="226"/>
      <c r="E135" s="226"/>
      <c r="F135" s="226"/>
      <c r="G135" s="227"/>
      <c r="L135" s="180"/>
      <c r="O135" s="170">
        <v>3</v>
      </c>
    </row>
    <row r="136" spans="1:104">
      <c r="A136" s="171">
        <v>49</v>
      </c>
      <c r="B136" s="172" t="s">
        <v>250</v>
      </c>
      <c r="C136" s="173" t="s">
        <v>251</v>
      </c>
      <c r="D136" s="174" t="s">
        <v>107</v>
      </c>
      <c r="E136" s="175">
        <v>38.909999999999997</v>
      </c>
      <c r="F136" s="175">
        <v>0</v>
      </c>
      <c r="G136" s="176">
        <f>E136*F136</f>
        <v>0</v>
      </c>
      <c r="O136" s="170">
        <v>2</v>
      </c>
      <c r="AA136" s="146">
        <v>1</v>
      </c>
      <c r="AB136" s="146">
        <v>1</v>
      </c>
      <c r="AC136" s="146">
        <v>1</v>
      </c>
      <c r="AZ136" s="146">
        <v>1</v>
      </c>
      <c r="BA136" s="146">
        <f>IF(AZ136=1,G136,0)</f>
        <v>0</v>
      </c>
      <c r="BB136" s="146">
        <f>IF(AZ136=2,G136,0)</f>
        <v>0</v>
      </c>
      <c r="BC136" s="146">
        <f>IF(AZ136=3,G136,0)</f>
        <v>0</v>
      </c>
      <c r="BD136" s="146">
        <f>IF(AZ136=4,G136,0)</f>
        <v>0</v>
      </c>
      <c r="BE136" s="146">
        <f>IF(AZ136=5,G136,0)</f>
        <v>0</v>
      </c>
      <c r="CA136" s="177">
        <v>1</v>
      </c>
      <c r="CB136" s="177">
        <v>1</v>
      </c>
      <c r="CZ136" s="146">
        <v>0</v>
      </c>
    </row>
    <row r="137" spans="1:104">
      <c r="A137" s="178"/>
      <c r="B137" s="179"/>
      <c r="C137" s="225" t="s">
        <v>224</v>
      </c>
      <c r="D137" s="226"/>
      <c r="E137" s="226"/>
      <c r="F137" s="226"/>
      <c r="G137" s="227"/>
      <c r="L137" s="180" t="s">
        <v>224</v>
      </c>
      <c r="O137" s="170">
        <v>3</v>
      </c>
    </row>
    <row r="138" spans="1:104">
      <c r="A138" s="178"/>
      <c r="B138" s="179"/>
      <c r="C138" s="225"/>
      <c r="D138" s="226"/>
      <c r="E138" s="226"/>
      <c r="F138" s="226"/>
      <c r="G138" s="227"/>
      <c r="L138" s="180"/>
      <c r="O138" s="170">
        <v>3</v>
      </c>
    </row>
    <row r="139" spans="1:104">
      <c r="A139" s="171">
        <v>50</v>
      </c>
      <c r="B139" s="172" t="s">
        <v>252</v>
      </c>
      <c r="C139" s="173" t="s">
        <v>253</v>
      </c>
      <c r="D139" s="174" t="s">
        <v>107</v>
      </c>
      <c r="E139" s="175">
        <v>56.707500000000003</v>
      </c>
      <c r="F139" s="175">
        <v>0</v>
      </c>
      <c r="G139" s="176">
        <f>E139*F139</f>
        <v>0</v>
      </c>
      <c r="O139" s="170">
        <v>2</v>
      </c>
      <c r="AA139" s="146">
        <v>1</v>
      </c>
      <c r="AB139" s="146">
        <v>1</v>
      </c>
      <c r="AC139" s="146">
        <v>1</v>
      </c>
      <c r="AZ139" s="146">
        <v>1</v>
      </c>
      <c r="BA139" s="146">
        <f>IF(AZ139=1,G139,0)</f>
        <v>0</v>
      </c>
      <c r="BB139" s="146">
        <f>IF(AZ139=2,G139,0)</f>
        <v>0</v>
      </c>
      <c r="BC139" s="146">
        <f>IF(AZ139=3,G139,0)</f>
        <v>0</v>
      </c>
      <c r="BD139" s="146">
        <f>IF(AZ139=4,G139,0)</f>
        <v>0</v>
      </c>
      <c r="BE139" s="146">
        <f>IF(AZ139=5,G139,0)</f>
        <v>0</v>
      </c>
      <c r="CA139" s="177">
        <v>1</v>
      </c>
      <c r="CB139" s="177">
        <v>1</v>
      </c>
      <c r="CZ139" s="146">
        <v>0</v>
      </c>
    </row>
    <row r="140" spans="1:104">
      <c r="A140" s="178"/>
      <c r="B140" s="179"/>
      <c r="C140" s="225" t="s">
        <v>224</v>
      </c>
      <c r="D140" s="226"/>
      <c r="E140" s="226"/>
      <c r="F140" s="226"/>
      <c r="G140" s="227"/>
      <c r="L140" s="180" t="s">
        <v>224</v>
      </c>
      <c r="O140" s="170">
        <v>3</v>
      </c>
    </row>
    <row r="141" spans="1:104">
      <c r="A141" s="178"/>
      <c r="B141" s="179"/>
      <c r="C141" s="225"/>
      <c r="D141" s="226"/>
      <c r="E141" s="226"/>
      <c r="F141" s="226"/>
      <c r="G141" s="227"/>
      <c r="L141" s="180"/>
      <c r="O141" s="170">
        <v>3</v>
      </c>
    </row>
    <row r="142" spans="1:104">
      <c r="A142" s="178"/>
      <c r="B142" s="181"/>
      <c r="C142" s="228" t="s">
        <v>254</v>
      </c>
      <c r="D142" s="229"/>
      <c r="E142" s="182">
        <v>72.247500000000002</v>
      </c>
      <c r="F142" s="183"/>
      <c r="G142" s="184"/>
      <c r="M142" s="180" t="s">
        <v>254</v>
      </c>
      <c r="O142" s="170"/>
    </row>
    <row r="143" spans="1:104">
      <c r="A143" s="178"/>
      <c r="B143" s="181"/>
      <c r="C143" s="228" t="s">
        <v>255</v>
      </c>
      <c r="D143" s="229"/>
      <c r="E143" s="182">
        <v>-15.54</v>
      </c>
      <c r="F143" s="183"/>
      <c r="G143" s="184"/>
      <c r="M143" s="180" t="s">
        <v>255</v>
      </c>
      <c r="O143" s="170"/>
    </row>
    <row r="144" spans="1:104">
      <c r="A144" s="171">
        <v>51</v>
      </c>
      <c r="B144" s="172" t="s">
        <v>256</v>
      </c>
      <c r="C144" s="173" t="s">
        <v>257</v>
      </c>
      <c r="D144" s="174" t="s">
        <v>107</v>
      </c>
      <c r="E144" s="175">
        <v>68.114999999999995</v>
      </c>
      <c r="F144" s="175">
        <v>0</v>
      </c>
      <c r="G144" s="176">
        <f>E144*F144</f>
        <v>0</v>
      </c>
      <c r="O144" s="170">
        <v>2</v>
      </c>
      <c r="AA144" s="146">
        <v>1</v>
      </c>
      <c r="AB144" s="146">
        <v>1</v>
      </c>
      <c r="AC144" s="146">
        <v>1</v>
      </c>
      <c r="AZ144" s="146">
        <v>1</v>
      </c>
      <c r="BA144" s="146">
        <f>IF(AZ144=1,G144,0)</f>
        <v>0</v>
      </c>
      <c r="BB144" s="146">
        <f>IF(AZ144=2,G144,0)</f>
        <v>0</v>
      </c>
      <c r="BC144" s="146">
        <f>IF(AZ144=3,G144,0)</f>
        <v>0</v>
      </c>
      <c r="BD144" s="146">
        <f>IF(AZ144=4,G144,0)</f>
        <v>0</v>
      </c>
      <c r="BE144" s="146">
        <f>IF(AZ144=5,G144,0)</f>
        <v>0</v>
      </c>
      <c r="CA144" s="177">
        <v>1</v>
      </c>
      <c r="CB144" s="177">
        <v>1</v>
      </c>
      <c r="CZ144" s="146">
        <v>0</v>
      </c>
    </row>
    <row r="145" spans="1:104">
      <c r="A145" s="178"/>
      <c r="B145" s="179"/>
      <c r="C145" s="225" t="s">
        <v>224</v>
      </c>
      <c r="D145" s="226"/>
      <c r="E145" s="226"/>
      <c r="F145" s="226"/>
      <c r="G145" s="227"/>
      <c r="L145" s="180" t="s">
        <v>224</v>
      </c>
      <c r="O145" s="170">
        <v>3</v>
      </c>
    </row>
    <row r="146" spans="1:104">
      <c r="A146" s="178"/>
      <c r="B146" s="179"/>
      <c r="C146" s="225"/>
      <c r="D146" s="226"/>
      <c r="E146" s="226"/>
      <c r="F146" s="226"/>
      <c r="G146" s="227"/>
      <c r="L146" s="180"/>
      <c r="O146" s="170">
        <v>3</v>
      </c>
    </row>
    <row r="147" spans="1:104">
      <c r="A147" s="178"/>
      <c r="B147" s="181"/>
      <c r="C147" s="228" t="s">
        <v>172</v>
      </c>
      <c r="D147" s="229"/>
      <c r="E147" s="182">
        <v>83.655000000000001</v>
      </c>
      <c r="F147" s="183"/>
      <c r="G147" s="184"/>
      <c r="M147" s="180" t="s">
        <v>172</v>
      </c>
      <c r="O147" s="170"/>
    </row>
    <row r="148" spans="1:104">
      <c r="A148" s="178"/>
      <c r="B148" s="181"/>
      <c r="C148" s="228" t="s">
        <v>255</v>
      </c>
      <c r="D148" s="229"/>
      <c r="E148" s="182">
        <v>-15.54</v>
      </c>
      <c r="F148" s="183"/>
      <c r="G148" s="184"/>
      <c r="M148" s="180" t="s">
        <v>255</v>
      </c>
      <c r="O148" s="170"/>
    </row>
    <row r="149" spans="1:104">
      <c r="A149" s="185"/>
      <c r="B149" s="186" t="s">
        <v>75</v>
      </c>
      <c r="C149" s="187" t="str">
        <f>CONCATENATE(B131," ",C131)</f>
        <v>97 Prorážení otvorů</v>
      </c>
      <c r="D149" s="188"/>
      <c r="E149" s="189"/>
      <c r="F149" s="190"/>
      <c r="G149" s="191">
        <f>SUM(G131:G148)</f>
        <v>0</v>
      </c>
      <c r="O149" s="170">
        <v>4</v>
      </c>
      <c r="BA149" s="192">
        <f>SUM(BA131:BA148)</f>
        <v>0</v>
      </c>
      <c r="BB149" s="192">
        <f>SUM(BB131:BB148)</f>
        <v>0</v>
      </c>
      <c r="BC149" s="192">
        <f>SUM(BC131:BC148)</f>
        <v>0</v>
      </c>
      <c r="BD149" s="192">
        <f>SUM(BD131:BD148)</f>
        <v>0</v>
      </c>
      <c r="BE149" s="192">
        <f>SUM(BE131:BE148)</f>
        <v>0</v>
      </c>
    </row>
    <row r="150" spans="1:104">
      <c r="A150" s="163" t="s">
        <v>72</v>
      </c>
      <c r="B150" s="164" t="s">
        <v>258</v>
      </c>
      <c r="C150" s="165" t="s">
        <v>259</v>
      </c>
      <c r="D150" s="166"/>
      <c r="E150" s="167"/>
      <c r="F150" s="167"/>
      <c r="G150" s="168"/>
      <c r="H150" s="169"/>
      <c r="I150" s="169"/>
      <c r="O150" s="170">
        <v>1</v>
      </c>
    </row>
    <row r="151" spans="1:104">
      <c r="A151" s="171">
        <v>52</v>
      </c>
      <c r="B151" s="172" t="s">
        <v>260</v>
      </c>
      <c r="C151" s="173" t="s">
        <v>261</v>
      </c>
      <c r="D151" s="174" t="s">
        <v>262</v>
      </c>
      <c r="E151" s="175">
        <v>130.773781106006</v>
      </c>
      <c r="F151" s="175">
        <v>0</v>
      </c>
      <c r="G151" s="176">
        <f>E151*F151</f>
        <v>0</v>
      </c>
      <c r="O151" s="170">
        <v>2</v>
      </c>
      <c r="AA151" s="146">
        <v>7</v>
      </c>
      <c r="AB151" s="146">
        <v>1</v>
      </c>
      <c r="AC151" s="146">
        <v>2</v>
      </c>
      <c r="AZ151" s="146">
        <v>1</v>
      </c>
      <c r="BA151" s="146">
        <f>IF(AZ151=1,G151,0)</f>
        <v>0</v>
      </c>
      <c r="BB151" s="146">
        <f>IF(AZ151=2,G151,0)</f>
        <v>0</v>
      </c>
      <c r="BC151" s="146">
        <f>IF(AZ151=3,G151,0)</f>
        <v>0</v>
      </c>
      <c r="BD151" s="146">
        <f>IF(AZ151=4,G151,0)</f>
        <v>0</v>
      </c>
      <c r="BE151" s="146">
        <f>IF(AZ151=5,G151,0)</f>
        <v>0</v>
      </c>
      <c r="CA151" s="177">
        <v>7</v>
      </c>
      <c r="CB151" s="177">
        <v>1</v>
      </c>
      <c r="CZ151" s="146">
        <v>0</v>
      </c>
    </row>
    <row r="152" spans="1:104">
      <c r="A152" s="171">
        <v>53</v>
      </c>
      <c r="B152" s="172" t="s">
        <v>263</v>
      </c>
      <c r="C152" s="173" t="s">
        <v>264</v>
      </c>
      <c r="D152" s="174" t="s">
        <v>262</v>
      </c>
      <c r="E152" s="175">
        <v>130.773781106006</v>
      </c>
      <c r="F152" s="175">
        <v>0</v>
      </c>
      <c r="G152" s="176">
        <f>E152*F152</f>
        <v>0</v>
      </c>
      <c r="O152" s="170">
        <v>2</v>
      </c>
      <c r="AA152" s="146">
        <v>7</v>
      </c>
      <c r="AB152" s="146">
        <v>1</v>
      </c>
      <c r="AC152" s="146">
        <v>2</v>
      </c>
      <c r="AZ152" s="146">
        <v>1</v>
      </c>
      <c r="BA152" s="146">
        <f>IF(AZ152=1,G152,0)</f>
        <v>0</v>
      </c>
      <c r="BB152" s="146">
        <f>IF(AZ152=2,G152,0)</f>
        <v>0</v>
      </c>
      <c r="BC152" s="146">
        <f>IF(AZ152=3,G152,0)</f>
        <v>0</v>
      </c>
      <c r="BD152" s="146">
        <f>IF(AZ152=4,G152,0)</f>
        <v>0</v>
      </c>
      <c r="BE152" s="146">
        <f>IF(AZ152=5,G152,0)</f>
        <v>0</v>
      </c>
      <c r="CA152" s="177">
        <v>7</v>
      </c>
      <c r="CB152" s="177">
        <v>1</v>
      </c>
      <c r="CZ152" s="146">
        <v>0</v>
      </c>
    </row>
    <row r="153" spans="1:104">
      <c r="A153" s="171">
        <v>54</v>
      </c>
      <c r="B153" s="172" t="s">
        <v>265</v>
      </c>
      <c r="C153" s="173" t="s">
        <v>266</v>
      </c>
      <c r="D153" s="174" t="s">
        <v>262</v>
      </c>
      <c r="E153" s="175">
        <v>130.773781106006</v>
      </c>
      <c r="F153" s="175">
        <v>0</v>
      </c>
      <c r="G153" s="176">
        <f>E153*F153</f>
        <v>0</v>
      </c>
      <c r="O153" s="170">
        <v>2</v>
      </c>
      <c r="AA153" s="146">
        <v>7</v>
      </c>
      <c r="AB153" s="146">
        <v>1</v>
      </c>
      <c r="AC153" s="146">
        <v>2</v>
      </c>
      <c r="AZ153" s="146">
        <v>1</v>
      </c>
      <c r="BA153" s="146">
        <f>IF(AZ153=1,G153,0)</f>
        <v>0</v>
      </c>
      <c r="BB153" s="146">
        <f>IF(AZ153=2,G153,0)</f>
        <v>0</v>
      </c>
      <c r="BC153" s="146">
        <f>IF(AZ153=3,G153,0)</f>
        <v>0</v>
      </c>
      <c r="BD153" s="146">
        <f>IF(AZ153=4,G153,0)</f>
        <v>0</v>
      </c>
      <c r="BE153" s="146">
        <f>IF(AZ153=5,G153,0)</f>
        <v>0</v>
      </c>
      <c r="CA153" s="177">
        <v>7</v>
      </c>
      <c r="CB153" s="177">
        <v>1</v>
      </c>
      <c r="CZ153" s="146">
        <v>0</v>
      </c>
    </row>
    <row r="154" spans="1:104">
      <c r="A154" s="185"/>
      <c r="B154" s="186" t="s">
        <v>75</v>
      </c>
      <c r="C154" s="187" t="str">
        <f>CONCATENATE(B150," ",C150)</f>
        <v>99 Staveništní přesun hmot</v>
      </c>
      <c r="D154" s="188"/>
      <c r="E154" s="189"/>
      <c r="F154" s="190"/>
      <c r="G154" s="191">
        <f>SUM(G150:G153)</f>
        <v>0</v>
      </c>
      <c r="O154" s="170">
        <v>4</v>
      </c>
      <c r="BA154" s="192">
        <f>SUM(BA150:BA153)</f>
        <v>0</v>
      </c>
      <c r="BB154" s="192">
        <f>SUM(BB150:BB153)</f>
        <v>0</v>
      </c>
      <c r="BC154" s="192">
        <f>SUM(BC150:BC153)</f>
        <v>0</v>
      </c>
      <c r="BD154" s="192">
        <f>SUM(BD150:BD153)</f>
        <v>0</v>
      </c>
      <c r="BE154" s="192">
        <f>SUM(BE150:BE153)</f>
        <v>0</v>
      </c>
    </row>
    <row r="155" spans="1:104">
      <c r="A155" s="163" t="s">
        <v>72</v>
      </c>
      <c r="B155" s="164" t="s">
        <v>267</v>
      </c>
      <c r="C155" s="165" t="s">
        <v>268</v>
      </c>
      <c r="D155" s="166"/>
      <c r="E155" s="167"/>
      <c r="F155" s="167"/>
      <c r="G155" s="168"/>
      <c r="H155" s="169"/>
      <c r="I155" s="169"/>
      <c r="O155" s="170">
        <v>1</v>
      </c>
    </row>
    <row r="156" spans="1:104">
      <c r="A156" s="171">
        <v>55</v>
      </c>
      <c r="B156" s="172" t="s">
        <v>269</v>
      </c>
      <c r="C156" s="173" t="s">
        <v>270</v>
      </c>
      <c r="D156" s="174" t="s">
        <v>107</v>
      </c>
      <c r="E156" s="175">
        <v>60.014850000000003</v>
      </c>
      <c r="F156" s="175">
        <v>0</v>
      </c>
      <c r="G156" s="176">
        <f>E156*F156</f>
        <v>0</v>
      </c>
      <c r="O156" s="170">
        <v>2</v>
      </c>
      <c r="AA156" s="146">
        <v>1</v>
      </c>
      <c r="AB156" s="146">
        <v>7</v>
      </c>
      <c r="AC156" s="146">
        <v>7</v>
      </c>
      <c r="AZ156" s="146">
        <v>2</v>
      </c>
      <c r="BA156" s="146">
        <f>IF(AZ156=1,G156,0)</f>
        <v>0</v>
      </c>
      <c r="BB156" s="146">
        <f>IF(AZ156=2,G156,0)</f>
        <v>0</v>
      </c>
      <c r="BC156" s="146">
        <f>IF(AZ156=3,G156,0)</f>
        <v>0</v>
      </c>
      <c r="BD156" s="146">
        <f>IF(AZ156=4,G156,0)</f>
        <v>0</v>
      </c>
      <c r="BE156" s="146">
        <f>IF(AZ156=5,G156,0)</f>
        <v>0</v>
      </c>
      <c r="CA156" s="177">
        <v>1</v>
      </c>
      <c r="CB156" s="177">
        <v>7</v>
      </c>
      <c r="CZ156" s="146">
        <v>0</v>
      </c>
    </row>
    <row r="157" spans="1:104" ht="22.5">
      <c r="A157" s="171">
        <v>56</v>
      </c>
      <c r="B157" s="172" t="s">
        <v>271</v>
      </c>
      <c r="C157" s="173" t="s">
        <v>272</v>
      </c>
      <c r="D157" s="174" t="s">
        <v>107</v>
      </c>
      <c r="E157" s="175">
        <v>53.877499999999998</v>
      </c>
      <c r="F157" s="175">
        <v>0</v>
      </c>
      <c r="G157" s="176">
        <f>E157*F157</f>
        <v>0</v>
      </c>
      <c r="O157" s="170">
        <v>2</v>
      </c>
      <c r="AA157" s="146">
        <v>1</v>
      </c>
      <c r="AB157" s="146">
        <v>7</v>
      </c>
      <c r="AC157" s="146">
        <v>7</v>
      </c>
      <c r="AZ157" s="146">
        <v>2</v>
      </c>
      <c r="BA157" s="146">
        <f>IF(AZ157=1,G157,0)</f>
        <v>0</v>
      </c>
      <c r="BB157" s="146">
        <f>IF(AZ157=2,G157,0)</f>
        <v>0</v>
      </c>
      <c r="BC157" s="146">
        <f>IF(AZ157=3,G157,0)</f>
        <v>0</v>
      </c>
      <c r="BD157" s="146">
        <f>IF(AZ157=4,G157,0)</f>
        <v>0</v>
      </c>
      <c r="BE157" s="146">
        <f>IF(AZ157=5,G157,0)</f>
        <v>0</v>
      </c>
      <c r="CA157" s="177">
        <v>1</v>
      </c>
      <c r="CB157" s="177">
        <v>7</v>
      </c>
      <c r="CZ157" s="146">
        <v>6.7299999999974602E-3</v>
      </c>
    </row>
    <row r="158" spans="1:104" ht="22.5">
      <c r="A158" s="178"/>
      <c r="B158" s="179"/>
      <c r="C158" s="225" t="s">
        <v>273</v>
      </c>
      <c r="D158" s="226"/>
      <c r="E158" s="226"/>
      <c r="F158" s="226"/>
      <c r="G158" s="227"/>
      <c r="L158" s="180" t="s">
        <v>273</v>
      </c>
      <c r="O158" s="170">
        <v>3</v>
      </c>
    </row>
    <row r="159" spans="1:104">
      <c r="A159" s="178"/>
      <c r="B159" s="181"/>
      <c r="C159" s="228" t="s">
        <v>274</v>
      </c>
      <c r="D159" s="229"/>
      <c r="E159" s="182">
        <v>53.877499999999998</v>
      </c>
      <c r="F159" s="183"/>
      <c r="G159" s="184"/>
      <c r="M159" s="180" t="s">
        <v>274</v>
      </c>
      <c r="O159" s="170"/>
    </row>
    <row r="160" spans="1:104" ht="22.5">
      <c r="A160" s="171">
        <v>57</v>
      </c>
      <c r="B160" s="172" t="s">
        <v>275</v>
      </c>
      <c r="C160" s="173" t="s">
        <v>276</v>
      </c>
      <c r="D160" s="174" t="s">
        <v>107</v>
      </c>
      <c r="E160" s="175">
        <v>9.7598000000000003</v>
      </c>
      <c r="F160" s="175">
        <v>0</v>
      </c>
      <c r="G160" s="176">
        <f>E160*F160</f>
        <v>0</v>
      </c>
      <c r="O160" s="170">
        <v>2</v>
      </c>
      <c r="AA160" s="146">
        <v>1</v>
      </c>
      <c r="AB160" s="146">
        <v>7</v>
      </c>
      <c r="AC160" s="146">
        <v>7</v>
      </c>
      <c r="AZ160" s="146">
        <v>2</v>
      </c>
      <c r="BA160" s="146">
        <f>IF(AZ160=1,G160,0)</f>
        <v>0</v>
      </c>
      <c r="BB160" s="146">
        <f>IF(AZ160=2,G160,0)</f>
        <v>0</v>
      </c>
      <c r="BC160" s="146">
        <f>IF(AZ160=3,G160,0)</f>
        <v>0</v>
      </c>
      <c r="BD160" s="146">
        <f>IF(AZ160=4,G160,0)</f>
        <v>0</v>
      </c>
      <c r="BE160" s="146">
        <f>IF(AZ160=5,G160,0)</f>
        <v>0</v>
      </c>
      <c r="CA160" s="177">
        <v>1</v>
      </c>
      <c r="CB160" s="177">
        <v>7</v>
      </c>
      <c r="CZ160" s="146">
        <v>7.0100000000010701E-3</v>
      </c>
    </row>
    <row r="161" spans="1:104" ht="22.5">
      <c r="A161" s="178"/>
      <c r="B161" s="179"/>
      <c r="C161" s="225" t="s">
        <v>277</v>
      </c>
      <c r="D161" s="226"/>
      <c r="E161" s="226"/>
      <c r="F161" s="226"/>
      <c r="G161" s="227"/>
      <c r="L161" s="180" t="s">
        <v>277</v>
      </c>
      <c r="O161" s="170">
        <v>3</v>
      </c>
    </row>
    <row r="162" spans="1:104">
      <c r="A162" s="178"/>
      <c r="B162" s="181"/>
      <c r="C162" s="228" t="s">
        <v>278</v>
      </c>
      <c r="D162" s="229"/>
      <c r="E162" s="182">
        <v>9.7598000000000003</v>
      </c>
      <c r="F162" s="183"/>
      <c r="G162" s="184"/>
      <c r="M162" s="180" t="s">
        <v>278</v>
      </c>
      <c r="O162" s="170"/>
    </row>
    <row r="163" spans="1:104" ht="22.5">
      <c r="A163" s="171">
        <v>58</v>
      </c>
      <c r="B163" s="172" t="s">
        <v>279</v>
      </c>
      <c r="C163" s="173" t="s">
        <v>280</v>
      </c>
      <c r="D163" s="174" t="s">
        <v>107</v>
      </c>
      <c r="E163" s="175">
        <v>17.661000000000001</v>
      </c>
      <c r="F163" s="175">
        <v>0</v>
      </c>
      <c r="G163" s="176">
        <f>E163*F163</f>
        <v>0</v>
      </c>
      <c r="O163" s="170">
        <v>2</v>
      </c>
      <c r="AA163" s="146">
        <v>1</v>
      </c>
      <c r="AB163" s="146">
        <v>7</v>
      </c>
      <c r="AC163" s="146">
        <v>7</v>
      </c>
      <c r="AZ163" s="146">
        <v>2</v>
      </c>
      <c r="BA163" s="146">
        <f>IF(AZ163=1,G163,0)</f>
        <v>0</v>
      </c>
      <c r="BB163" s="146">
        <f>IF(AZ163=2,G163,0)</f>
        <v>0</v>
      </c>
      <c r="BC163" s="146">
        <f>IF(AZ163=3,G163,0)</f>
        <v>0</v>
      </c>
      <c r="BD163" s="146">
        <f>IF(AZ163=4,G163,0)</f>
        <v>0</v>
      </c>
      <c r="BE163" s="146">
        <f>IF(AZ163=5,G163,0)</f>
        <v>0</v>
      </c>
      <c r="CA163" s="177">
        <v>1</v>
      </c>
      <c r="CB163" s="177">
        <v>7</v>
      </c>
      <c r="CZ163" s="146">
        <v>0</v>
      </c>
    </row>
    <row r="164" spans="1:104" ht="22.5">
      <c r="A164" s="178"/>
      <c r="B164" s="179"/>
      <c r="C164" s="225" t="s">
        <v>281</v>
      </c>
      <c r="D164" s="226"/>
      <c r="E164" s="226"/>
      <c r="F164" s="226"/>
      <c r="G164" s="227"/>
      <c r="L164" s="180" t="s">
        <v>281</v>
      </c>
      <c r="O164" s="170">
        <v>3</v>
      </c>
    </row>
    <row r="165" spans="1:104">
      <c r="A165" s="178"/>
      <c r="B165" s="179"/>
      <c r="C165" s="225" t="s">
        <v>282</v>
      </c>
      <c r="D165" s="226"/>
      <c r="E165" s="226"/>
      <c r="F165" s="226"/>
      <c r="G165" s="227"/>
      <c r="L165" s="180" t="s">
        <v>282</v>
      </c>
      <c r="O165" s="170">
        <v>3</v>
      </c>
    </row>
    <row r="166" spans="1:104">
      <c r="A166" s="178"/>
      <c r="B166" s="181"/>
      <c r="C166" s="228" t="s">
        <v>283</v>
      </c>
      <c r="D166" s="229"/>
      <c r="E166" s="182">
        <v>17.661000000000001</v>
      </c>
      <c r="F166" s="183"/>
      <c r="G166" s="184"/>
      <c r="M166" s="180" t="s">
        <v>283</v>
      </c>
      <c r="O166" s="170"/>
    </row>
    <row r="167" spans="1:104">
      <c r="A167" s="171">
        <v>59</v>
      </c>
      <c r="B167" s="172" t="s">
        <v>284</v>
      </c>
      <c r="C167" s="173" t="s">
        <v>285</v>
      </c>
      <c r="D167" s="174" t="s">
        <v>61</v>
      </c>
      <c r="E167" s="175"/>
      <c r="F167" s="175">
        <v>0</v>
      </c>
      <c r="G167" s="176">
        <f>E167*F167</f>
        <v>0</v>
      </c>
      <c r="O167" s="170">
        <v>2</v>
      </c>
      <c r="AA167" s="146">
        <v>7</v>
      </c>
      <c r="AB167" s="146">
        <v>1002</v>
      </c>
      <c r="AC167" s="146">
        <v>5</v>
      </c>
      <c r="AZ167" s="146">
        <v>2</v>
      </c>
      <c r="BA167" s="146">
        <f>IF(AZ167=1,G167,0)</f>
        <v>0</v>
      </c>
      <c r="BB167" s="146">
        <f>IF(AZ167=2,G167,0)</f>
        <v>0</v>
      </c>
      <c r="BC167" s="146">
        <f>IF(AZ167=3,G167,0)</f>
        <v>0</v>
      </c>
      <c r="BD167" s="146">
        <f>IF(AZ167=4,G167,0)</f>
        <v>0</v>
      </c>
      <c r="BE167" s="146">
        <f>IF(AZ167=5,G167,0)</f>
        <v>0</v>
      </c>
      <c r="CA167" s="177">
        <v>7</v>
      </c>
      <c r="CB167" s="177">
        <v>1002</v>
      </c>
      <c r="CZ167" s="146">
        <v>0</v>
      </c>
    </row>
    <row r="168" spans="1:104">
      <c r="A168" s="185"/>
      <c r="B168" s="186" t="s">
        <v>75</v>
      </c>
      <c r="C168" s="187" t="str">
        <f>CONCATENATE(B155," ",C155)</f>
        <v>711 Izolace proti vodě</v>
      </c>
      <c r="D168" s="188"/>
      <c r="E168" s="189"/>
      <c r="F168" s="190"/>
      <c r="G168" s="191">
        <f>SUM(G155:G167)</f>
        <v>0</v>
      </c>
      <c r="O168" s="170">
        <v>4</v>
      </c>
      <c r="BA168" s="192">
        <f>SUM(BA155:BA167)</f>
        <v>0</v>
      </c>
      <c r="BB168" s="192">
        <f>SUM(BB155:BB167)</f>
        <v>0</v>
      </c>
      <c r="BC168" s="192">
        <f>SUM(BC155:BC167)</f>
        <v>0</v>
      </c>
      <c r="BD168" s="192">
        <f>SUM(BD155:BD167)</f>
        <v>0</v>
      </c>
      <c r="BE168" s="192">
        <f>SUM(BE155:BE167)</f>
        <v>0</v>
      </c>
    </row>
    <row r="169" spans="1:104">
      <c r="A169" s="163" t="s">
        <v>72</v>
      </c>
      <c r="B169" s="164" t="s">
        <v>286</v>
      </c>
      <c r="C169" s="165" t="s">
        <v>287</v>
      </c>
      <c r="D169" s="166"/>
      <c r="E169" s="167"/>
      <c r="F169" s="167"/>
      <c r="G169" s="168"/>
      <c r="H169" s="169"/>
      <c r="I169" s="169"/>
      <c r="O169" s="170">
        <v>1</v>
      </c>
    </row>
    <row r="170" spans="1:104">
      <c r="A170" s="171">
        <v>60</v>
      </c>
      <c r="B170" s="172" t="s">
        <v>288</v>
      </c>
      <c r="C170" s="173" t="s">
        <v>289</v>
      </c>
      <c r="D170" s="174" t="s">
        <v>154</v>
      </c>
      <c r="E170" s="175">
        <v>98.385000000000005</v>
      </c>
      <c r="F170" s="175">
        <v>0</v>
      </c>
      <c r="G170" s="176">
        <f t="shared" ref="G170:G191" si="12">E170*F170</f>
        <v>0</v>
      </c>
      <c r="O170" s="170">
        <v>2</v>
      </c>
      <c r="AA170" s="146">
        <v>1</v>
      </c>
      <c r="AB170" s="146">
        <v>7</v>
      </c>
      <c r="AC170" s="146">
        <v>7</v>
      </c>
      <c r="AZ170" s="146">
        <v>2</v>
      </c>
      <c r="BA170" s="146">
        <f t="shared" ref="BA170:BA191" si="13">IF(AZ170=1,G170,0)</f>
        <v>0</v>
      </c>
      <c r="BB170" s="146">
        <f t="shared" ref="BB170:BB191" si="14">IF(AZ170=2,G170,0)</f>
        <v>0</v>
      </c>
      <c r="BC170" s="146">
        <f t="shared" ref="BC170:BC191" si="15">IF(AZ170=3,G170,0)</f>
        <v>0</v>
      </c>
      <c r="BD170" s="146">
        <f t="shared" ref="BD170:BD191" si="16">IF(AZ170=4,G170,0)</f>
        <v>0</v>
      </c>
      <c r="BE170" s="146">
        <f t="shared" ref="BE170:BE191" si="17">IF(AZ170=5,G170,0)</f>
        <v>0</v>
      </c>
      <c r="CA170" s="177">
        <v>1</v>
      </c>
      <c r="CB170" s="177">
        <v>7</v>
      </c>
      <c r="CZ170" s="146">
        <v>0</v>
      </c>
    </row>
    <row r="171" spans="1:104">
      <c r="A171" s="171">
        <v>61</v>
      </c>
      <c r="B171" s="172" t="s">
        <v>290</v>
      </c>
      <c r="C171" s="173" t="s">
        <v>291</v>
      </c>
      <c r="D171" s="174" t="s">
        <v>154</v>
      </c>
      <c r="E171" s="175">
        <v>12.298125000000001</v>
      </c>
      <c r="F171" s="175">
        <v>0</v>
      </c>
      <c r="G171" s="176">
        <f t="shared" si="12"/>
        <v>0</v>
      </c>
      <c r="O171" s="170">
        <v>2</v>
      </c>
      <c r="AA171" s="146">
        <v>1</v>
      </c>
      <c r="AB171" s="146">
        <v>7</v>
      </c>
      <c r="AC171" s="146">
        <v>7</v>
      </c>
      <c r="AZ171" s="146">
        <v>2</v>
      </c>
      <c r="BA171" s="146">
        <f t="shared" si="13"/>
        <v>0</v>
      </c>
      <c r="BB171" s="146">
        <f t="shared" si="14"/>
        <v>0</v>
      </c>
      <c r="BC171" s="146">
        <f t="shared" si="15"/>
        <v>0</v>
      </c>
      <c r="BD171" s="146">
        <f t="shared" si="16"/>
        <v>0</v>
      </c>
      <c r="BE171" s="146">
        <f t="shared" si="17"/>
        <v>0</v>
      </c>
      <c r="CA171" s="177">
        <v>1</v>
      </c>
      <c r="CB171" s="177">
        <v>7</v>
      </c>
      <c r="CZ171" s="146">
        <v>3.32E-3</v>
      </c>
    </row>
    <row r="172" spans="1:104">
      <c r="A172" s="171">
        <v>62</v>
      </c>
      <c r="B172" s="172" t="s">
        <v>292</v>
      </c>
      <c r="C172" s="173" t="s">
        <v>293</v>
      </c>
      <c r="D172" s="174" t="s">
        <v>154</v>
      </c>
      <c r="E172" s="175">
        <v>18.447187499999998</v>
      </c>
      <c r="F172" s="175">
        <v>0</v>
      </c>
      <c r="G172" s="176">
        <f t="shared" si="12"/>
        <v>0</v>
      </c>
      <c r="O172" s="170">
        <v>2</v>
      </c>
      <c r="AA172" s="146">
        <v>1</v>
      </c>
      <c r="AB172" s="146">
        <v>7</v>
      </c>
      <c r="AC172" s="146">
        <v>7</v>
      </c>
      <c r="AZ172" s="146">
        <v>2</v>
      </c>
      <c r="BA172" s="146">
        <f t="shared" si="13"/>
        <v>0</v>
      </c>
      <c r="BB172" s="146">
        <f t="shared" si="14"/>
        <v>0</v>
      </c>
      <c r="BC172" s="146">
        <f t="shared" si="15"/>
        <v>0</v>
      </c>
      <c r="BD172" s="146">
        <f t="shared" si="16"/>
        <v>0</v>
      </c>
      <c r="BE172" s="146">
        <f t="shared" si="17"/>
        <v>0</v>
      </c>
      <c r="CA172" s="177">
        <v>1</v>
      </c>
      <c r="CB172" s="177">
        <v>7</v>
      </c>
      <c r="CZ172" s="146">
        <v>0</v>
      </c>
    </row>
    <row r="173" spans="1:104">
      <c r="A173" s="171">
        <v>63</v>
      </c>
      <c r="B173" s="172" t="s">
        <v>294</v>
      </c>
      <c r="C173" s="173" t="s">
        <v>295</v>
      </c>
      <c r="D173" s="174" t="s">
        <v>202</v>
      </c>
      <c r="E173" s="175">
        <v>100.84462499999999</v>
      </c>
      <c r="F173" s="175">
        <v>0</v>
      </c>
      <c r="G173" s="176">
        <f t="shared" si="12"/>
        <v>0</v>
      </c>
      <c r="O173" s="170">
        <v>2</v>
      </c>
      <c r="AA173" s="146">
        <v>1</v>
      </c>
      <c r="AB173" s="146">
        <v>7</v>
      </c>
      <c r="AC173" s="146">
        <v>7</v>
      </c>
      <c r="AZ173" s="146">
        <v>2</v>
      </c>
      <c r="BA173" s="146">
        <f t="shared" si="13"/>
        <v>0</v>
      </c>
      <c r="BB173" s="146">
        <f t="shared" si="14"/>
        <v>0</v>
      </c>
      <c r="BC173" s="146">
        <f t="shared" si="15"/>
        <v>0</v>
      </c>
      <c r="BD173" s="146">
        <f t="shared" si="16"/>
        <v>0</v>
      </c>
      <c r="BE173" s="146">
        <f t="shared" si="17"/>
        <v>0</v>
      </c>
      <c r="CA173" s="177">
        <v>1</v>
      </c>
      <c r="CB173" s="177">
        <v>7</v>
      </c>
      <c r="CZ173" s="146">
        <v>0</v>
      </c>
    </row>
    <row r="174" spans="1:104">
      <c r="A174" s="171">
        <v>64</v>
      </c>
      <c r="B174" s="172" t="s">
        <v>296</v>
      </c>
      <c r="C174" s="173" t="s">
        <v>297</v>
      </c>
      <c r="D174" s="174" t="s">
        <v>202</v>
      </c>
      <c r="E174" s="175">
        <v>20.513272499999999</v>
      </c>
      <c r="F174" s="175">
        <v>0</v>
      </c>
      <c r="G174" s="176">
        <f t="shared" si="12"/>
        <v>0</v>
      </c>
      <c r="O174" s="170">
        <v>2</v>
      </c>
      <c r="AA174" s="146">
        <v>1</v>
      </c>
      <c r="AB174" s="146">
        <v>7</v>
      </c>
      <c r="AC174" s="146">
        <v>7</v>
      </c>
      <c r="AZ174" s="146">
        <v>2</v>
      </c>
      <c r="BA174" s="146">
        <f t="shared" si="13"/>
        <v>0</v>
      </c>
      <c r="BB174" s="146">
        <f t="shared" si="14"/>
        <v>0</v>
      </c>
      <c r="BC174" s="146">
        <f t="shared" si="15"/>
        <v>0</v>
      </c>
      <c r="BD174" s="146">
        <f t="shared" si="16"/>
        <v>0</v>
      </c>
      <c r="BE174" s="146">
        <f t="shared" si="17"/>
        <v>0</v>
      </c>
      <c r="CA174" s="177">
        <v>1</v>
      </c>
      <c r="CB174" s="177">
        <v>7</v>
      </c>
      <c r="CZ174" s="146">
        <v>0</v>
      </c>
    </row>
    <row r="175" spans="1:104">
      <c r="A175" s="171">
        <v>65</v>
      </c>
      <c r="B175" s="172" t="s">
        <v>298</v>
      </c>
      <c r="C175" s="173" t="s">
        <v>299</v>
      </c>
      <c r="D175" s="174" t="s">
        <v>202</v>
      </c>
      <c r="E175" s="175">
        <v>24.596250000000001</v>
      </c>
      <c r="F175" s="175">
        <v>0</v>
      </c>
      <c r="G175" s="176">
        <f t="shared" si="12"/>
        <v>0</v>
      </c>
      <c r="O175" s="170">
        <v>2</v>
      </c>
      <c r="AA175" s="146">
        <v>1</v>
      </c>
      <c r="AB175" s="146">
        <v>7</v>
      </c>
      <c r="AC175" s="146">
        <v>7</v>
      </c>
      <c r="AZ175" s="146">
        <v>2</v>
      </c>
      <c r="BA175" s="146">
        <f t="shared" si="13"/>
        <v>0</v>
      </c>
      <c r="BB175" s="146">
        <f t="shared" si="14"/>
        <v>0</v>
      </c>
      <c r="BC175" s="146">
        <f t="shared" si="15"/>
        <v>0</v>
      </c>
      <c r="BD175" s="146">
        <f t="shared" si="16"/>
        <v>0</v>
      </c>
      <c r="BE175" s="146">
        <f t="shared" si="17"/>
        <v>0</v>
      </c>
      <c r="CA175" s="177">
        <v>1</v>
      </c>
      <c r="CB175" s="177">
        <v>7</v>
      </c>
      <c r="CZ175" s="146">
        <v>0</v>
      </c>
    </row>
    <row r="176" spans="1:104">
      <c r="A176" s="171">
        <v>66</v>
      </c>
      <c r="B176" s="172" t="s">
        <v>300</v>
      </c>
      <c r="C176" s="173" t="s">
        <v>301</v>
      </c>
      <c r="D176" s="174" t="s">
        <v>202</v>
      </c>
      <c r="E176" s="175">
        <v>100.84462499999999</v>
      </c>
      <c r="F176" s="175">
        <v>0</v>
      </c>
      <c r="G176" s="176">
        <f t="shared" si="12"/>
        <v>0</v>
      </c>
      <c r="O176" s="170">
        <v>2</v>
      </c>
      <c r="AA176" s="146">
        <v>1</v>
      </c>
      <c r="AB176" s="146">
        <v>7</v>
      </c>
      <c r="AC176" s="146">
        <v>7</v>
      </c>
      <c r="AZ176" s="146">
        <v>2</v>
      </c>
      <c r="BA176" s="146">
        <f t="shared" si="13"/>
        <v>0</v>
      </c>
      <c r="BB176" s="146">
        <f t="shared" si="14"/>
        <v>0</v>
      </c>
      <c r="BC176" s="146">
        <f t="shared" si="15"/>
        <v>0</v>
      </c>
      <c r="BD176" s="146">
        <f t="shared" si="16"/>
        <v>0</v>
      </c>
      <c r="BE176" s="146">
        <f t="shared" si="17"/>
        <v>0</v>
      </c>
      <c r="CA176" s="177">
        <v>1</v>
      </c>
      <c r="CB176" s="177">
        <v>7</v>
      </c>
      <c r="CZ176" s="146">
        <v>9.8999999999999999E-4</v>
      </c>
    </row>
    <row r="177" spans="1:104">
      <c r="A177" s="171">
        <v>67</v>
      </c>
      <c r="B177" s="172" t="s">
        <v>302</v>
      </c>
      <c r="C177" s="173" t="s">
        <v>303</v>
      </c>
      <c r="D177" s="174" t="s">
        <v>202</v>
      </c>
      <c r="E177" s="175">
        <v>20.513272499999999</v>
      </c>
      <c r="F177" s="175">
        <v>0</v>
      </c>
      <c r="G177" s="176">
        <f t="shared" si="12"/>
        <v>0</v>
      </c>
      <c r="O177" s="170">
        <v>2</v>
      </c>
      <c r="AA177" s="146">
        <v>1</v>
      </c>
      <c r="AB177" s="146">
        <v>7</v>
      </c>
      <c r="AC177" s="146">
        <v>7</v>
      </c>
      <c r="AZ177" s="146">
        <v>2</v>
      </c>
      <c r="BA177" s="146">
        <f t="shared" si="13"/>
        <v>0</v>
      </c>
      <c r="BB177" s="146">
        <f t="shared" si="14"/>
        <v>0</v>
      </c>
      <c r="BC177" s="146">
        <f t="shared" si="15"/>
        <v>0</v>
      </c>
      <c r="BD177" s="146">
        <f t="shared" si="16"/>
        <v>0</v>
      </c>
      <c r="BE177" s="146">
        <f t="shared" si="17"/>
        <v>0</v>
      </c>
      <c r="CA177" s="177">
        <v>1</v>
      </c>
      <c r="CB177" s="177">
        <v>7</v>
      </c>
      <c r="CZ177" s="146">
        <v>9.8999999999999999E-4</v>
      </c>
    </row>
    <row r="178" spans="1:104">
      <c r="A178" s="171">
        <v>68</v>
      </c>
      <c r="B178" s="172" t="s">
        <v>304</v>
      </c>
      <c r="C178" s="173" t="s">
        <v>305</v>
      </c>
      <c r="D178" s="174" t="s">
        <v>202</v>
      </c>
      <c r="E178" s="175">
        <v>24.596250000000001</v>
      </c>
      <c r="F178" s="175">
        <v>0</v>
      </c>
      <c r="G178" s="176">
        <f t="shared" si="12"/>
        <v>0</v>
      </c>
      <c r="O178" s="170">
        <v>2</v>
      </c>
      <c r="AA178" s="146">
        <v>1</v>
      </c>
      <c r="AB178" s="146">
        <v>7</v>
      </c>
      <c r="AC178" s="146">
        <v>7</v>
      </c>
      <c r="AZ178" s="146">
        <v>2</v>
      </c>
      <c r="BA178" s="146">
        <f t="shared" si="13"/>
        <v>0</v>
      </c>
      <c r="BB178" s="146">
        <f t="shared" si="14"/>
        <v>0</v>
      </c>
      <c r="BC178" s="146">
        <f t="shared" si="15"/>
        <v>0</v>
      </c>
      <c r="BD178" s="146">
        <f t="shared" si="16"/>
        <v>0</v>
      </c>
      <c r="BE178" s="146">
        <f t="shared" si="17"/>
        <v>0</v>
      </c>
      <c r="CA178" s="177">
        <v>1</v>
      </c>
      <c r="CB178" s="177">
        <v>7</v>
      </c>
      <c r="CZ178" s="146">
        <v>9.8999999999999999E-4</v>
      </c>
    </row>
    <row r="179" spans="1:104">
      <c r="A179" s="171">
        <v>69</v>
      </c>
      <c r="B179" s="172" t="s">
        <v>306</v>
      </c>
      <c r="C179" s="173" t="s">
        <v>307</v>
      </c>
      <c r="D179" s="174" t="s">
        <v>107</v>
      </c>
      <c r="E179" s="175">
        <v>60.014850000000003</v>
      </c>
      <c r="F179" s="175">
        <v>0</v>
      </c>
      <c r="G179" s="176">
        <f t="shared" si="12"/>
        <v>0</v>
      </c>
      <c r="O179" s="170">
        <v>2</v>
      </c>
      <c r="AA179" s="146">
        <v>1</v>
      </c>
      <c r="AB179" s="146">
        <v>7</v>
      </c>
      <c r="AC179" s="146">
        <v>7</v>
      </c>
      <c r="AZ179" s="146">
        <v>2</v>
      </c>
      <c r="BA179" s="146">
        <f t="shared" si="13"/>
        <v>0</v>
      </c>
      <c r="BB179" s="146">
        <f t="shared" si="14"/>
        <v>0</v>
      </c>
      <c r="BC179" s="146">
        <f t="shared" si="15"/>
        <v>0</v>
      </c>
      <c r="BD179" s="146">
        <f t="shared" si="16"/>
        <v>0</v>
      </c>
      <c r="BE179" s="146">
        <f t="shared" si="17"/>
        <v>0</v>
      </c>
      <c r="CA179" s="177">
        <v>1</v>
      </c>
      <c r="CB179" s="177">
        <v>7</v>
      </c>
      <c r="CZ179" s="146">
        <v>0</v>
      </c>
    </row>
    <row r="180" spans="1:104">
      <c r="A180" s="171">
        <v>70</v>
      </c>
      <c r="B180" s="172" t="s">
        <v>308</v>
      </c>
      <c r="C180" s="173" t="s">
        <v>309</v>
      </c>
      <c r="D180" s="174" t="s">
        <v>107</v>
      </c>
      <c r="E180" s="175">
        <v>7.8708</v>
      </c>
      <c r="F180" s="175">
        <v>0</v>
      </c>
      <c r="G180" s="176">
        <f t="shared" si="12"/>
        <v>0</v>
      </c>
      <c r="O180" s="170">
        <v>2</v>
      </c>
      <c r="AA180" s="146">
        <v>1</v>
      </c>
      <c r="AB180" s="146">
        <v>7</v>
      </c>
      <c r="AC180" s="146">
        <v>7</v>
      </c>
      <c r="AZ180" s="146">
        <v>2</v>
      </c>
      <c r="BA180" s="146">
        <f t="shared" si="13"/>
        <v>0</v>
      </c>
      <c r="BB180" s="146">
        <f t="shared" si="14"/>
        <v>0</v>
      </c>
      <c r="BC180" s="146">
        <f t="shared" si="15"/>
        <v>0</v>
      </c>
      <c r="BD180" s="146">
        <f t="shared" si="16"/>
        <v>0</v>
      </c>
      <c r="BE180" s="146">
        <f t="shared" si="17"/>
        <v>0</v>
      </c>
      <c r="CA180" s="177">
        <v>1</v>
      </c>
      <c r="CB180" s="177">
        <v>7</v>
      </c>
      <c r="CZ180" s="146">
        <v>0</v>
      </c>
    </row>
    <row r="181" spans="1:104">
      <c r="A181" s="171">
        <v>71</v>
      </c>
      <c r="B181" s="172" t="s">
        <v>310</v>
      </c>
      <c r="C181" s="173" t="s">
        <v>311</v>
      </c>
      <c r="D181" s="174" t="s">
        <v>107</v>
      </c>
      <c r="E181" s="175">
        <v>49.192500000000003</v>
      </c>
      <c r="F181" s="175">
        <v>0</v>
      </c>
      <c r="G181" s="176">
        <f t="shared" si="12"/>
        <v>0</v>
      </c>
      <c r="O181" s="170">
        <v>2</v>
      </c>
      <c r="AA181" s="146">
        <v>1</v>
      </c>
      <c r="AB181" s="146">
        <v>7</v>
      </c>
      <c r="AC181" s="146">
        <v>7</v>
      </c>
      <c r="AZ181" s="146">
        <v>2</v>
      </c>
      <c r="BA181" s="146">
        <f t="shared" si="13"/>
        <v>0</v>
      </c>
      <c r="BB181" s="146">
        <f t="shared" si="14"/>
        <v>0</v>
      </c>
      <c r="BC181" s="146">
        <f t="shared" si="15"/>
        <v>0</v>
      </c>
      <c r="BD181" s="146">
        <f t="shared" si="16"/>
        <v>0</v>
      </c>
      <c r="BE181" s="146">
        <f t="shared" si="17"/>
        <v>0</v>
      </c>
      <c r="CA181" s="177">
        <v>1</v>
      </c>
      <c r="CB181" s="177">
        <v>7</v>
      </c>
      <c r="CZ181" s="146">
        <v>0</v>
      </c>
    </row>
    <row r="182" spans="1:104">
      <c r="A182" s="171">
        <v>72</v>
      </c>
      <c r="B182" s="172" t="s">
        <v>312</v>
      </c>
      <c r="C182" s="173" t="s">
        <v>313</v>
      </c>
      <c r="D182" s="174" t="s">
        <v>107</v>
      </c>
      <c r="E182" s="175">
        <v>60.014850000000003</v>
      </c>
      <c r="F182" s="175">
        <v>0</v>
      </c>
      <c r="G182" s="176">
        <f t="shared" si="12"/>
        <v>0</v>
      </c>
      <c r="O182" s="170">
        <v>2</v>
      </c>
      <c r="AA182" s="146">
        <v>1</v>
      </c>
      <c r="AB182" s="146">
        <v>7</v>
      </c>
      <c r="AC182" s="146">
        <v>7</v>
      </c>
      <c r="AZ182" s="146">
        <v>2</v>
      </c>
      <c r="BA182" s="146">
        <f t="shared" si="13"/>
        <v>0</v>
      </c>
      <c r="BB182" s="146">
        <f t="shared" si="14"/>
        <v>0</v>
      </c>
      <c r="BC182" s="146">
        <f t="shared" si="15"/>
        <v>0</v>
      </c>
      <c r="BD182" s="146">
        <f t="shared" si="16"/>
        <v>0</v>
      </c>
      <c r="BE182" s="146">
        <f t="shared" si="17"/>
        <v>0</v>
      </c>
      <c r="CA182" s="177">
        <v>1</v>
      </c>
      <c r="CB182" s="177">
        <v>7</v>
      </c>
      <c r="CZ182" s="146">
        <v>0</v>
      </c>
    </row>
    <row r="183" spans="1:104">
      <c r="A183" s="171">
        <v>73</v>
      </c>
      <c r="B183" s="172" t="s">
        <v>314</v>
      </c>
      <c r="C183" s="173" t="s">
        <v>315</v>
      </c>
      <c r="D183" s="174" t="s">
        <v>107</v>
      </c>
      <c r="E183" s="175">
        <v>49.192500000000003</v>
      </c>
      <c r="F183" s="175">
        <v>0</v>
      </c>
      <c r="G183" s="176">
        <f t="shared" si="12"/>
        <v>0</v>
      </c>
      <c r="O183" s="170">
        <v>2</v>
      </c>
      <c r="AA183" s="146">
        <v>1</v>
      </c>
      <c r="AB183" s="146">
        <v>7</v>
      </c>
      <c r="AC183" s="146">
        <v>7</v>
      </c>
      <c r="AZ183" s="146">
        <v>2</v>
      </c>
      <c r="BA183" s="146">
        <f t="shared" si="13"/>
        <v>0</v>
      </c>
      <c r="BB183" s="146">
        <f t="shared" si="14"/>
        <v>0</v>
      </c>
      <c r="BC183" s="146">
        <f t="shared" si="15"/>
        <v>0</v>
      </c>
      <c r="BD183" s="146">
        <f t="shared" si="16"/>
        <v>0</v>
      </c>
      <c r="BE183" s="146">
        <f t="shared" si="17"/>
        <v>0</v>
      </c>
      <c r="CA183" s="177">
        <v>1</v>
      </c>
      <c r="CB183" s="177">
        <v>7</v>
      </c>
      <c r="CZ183" s="146">
        <v>0</v>
      </c>
    </row>
    <row r="184" spans="1:104">
      <c r="A184" s="171">
        <v>74</v>
      </c>
      <c r="B184" s="172" t="s">
        <v>316</v>
      </c>
      <c r="C184" s="173" t="s">
        <v>317</v>
      </c>
      <c r="D184" s="174" t="s">
        <v>86</v>
      </c>
      <c r="E184" s="175">
        <v>3.3746054999999999</v>
      </c>
      <c r="F184" s="175">
        <v>0</v>
      </c>
      <c r="G184" s="176">
        <f t="shared" si="12"/>
        <v>0</v>
      </c>
      <c r="O184" s="170">
        <v>2</v>
      </c>
      <c r="AA184" s="146">
        <v>1</v>
      </c>
      <c r="AB184" s="146">
        <v>7</v>
      </c>
      <c r="AC184" s="146">
        <v>7</v>
      </c>
      <c r="AZ184" s="146">
        <v>2</v>
      </c>
      <c r="BA184" s="146">
        <f t="shared" si="13"/>
        <v>0</v>
      </c>
      <c r="BB184" s="146">
        <f t="shared" si="14"/>
        <v>0</v>
      </c>
      <c r="BC184" s="146">
        <f t="shared" si="15"/>
        <v>0</v>
      </c>
      <c r="BD184" s="146">
        <f t="shared" si="16"/>
        <v>0</v>
      </c>
      <c r="BE184" s="146">
        <f t="shared" si="17"/>
        <v>0</v>
      </c>
      <c r="CA184" s="177">
        <v>1</v>
      </c>
      <c r="CB184" s="177">
        <v>7</v>
      </c>
      <c r="CZ184" s="146">
        <v>2.3570000000000001E-2</v>
      </c>
    </row>
    <row r="185" spans="1:104">
      <c r="A185" s="171">
        <v>75</v>
      </c>
      <c r="B185" s="172" t="s">
        <v>318</v>
      </c>
      <c r="C185" s="173" t="s">
        <v>319</v>
      </c>
      <c r="D185" s="174" t="s">
        <v>320</v>
      </c>
      <c r="E185" s="175">
        <v>39.353999999999999</v>
      </c>
      <c r="F185" s="175">
        <v>0</v>
      </c>
      <c r="G185" s="176">
        <f t="shared" si="12"/>
        <v>0</v>
      </c>
      <c r="O185" s="170">
        <v>2</v>
      </c>
      <c r="AA185" s="146">
        <v>3</v>
      </c>
      <c r="AB185" s="146">
        <v>0</v>
      </c>
      <c r="AC185" s="146">
        <v>55399994</v>
      </c>
      <c r="AZ185" s="146">
        <v>2</v>
      </c>
      <c r="BA185" s="146">
        <f t="shared" si="13"/>
        <v>0</v>
      </c>
      <c r="BB185" s="146">
        <f t="shared" si="14"/>
        <v>0</v>
      </c>
      <c r="BC185" s="146">
        <f t="shared" si="15"/>
        <v>0</v>
      </c>
      <c r="BD185" s="146">
        <f t="shared" si="16"/>
        <v>0</v>
      </c>
      <c r="BE185" s="146">
        <f t="shared" si="17"/>
        <v>0</v>
      </c>
      <c r="CA185" s="177">
        <v>3</v>
      </c>
      <c r="CB185" s="177">
        <v>0</v>
      </c>
      <c r="CZ185" s="146">
        <v>1E-3</v>
      </c>
    </row>
    <row r="186" spans="1:104">
      <c r="A186" s="171">
        <v>76</v>
      </c>
      <c r="B186" s="172" t="s">
        <v>321</v>
      </c>
      <c r="C186" s="173" t="s">
        <v>322</v>
      </c>
      <c r="D186" s="174" t="s">
        <v>86</v>
      </c>
      <c r="E186" s="175">
        <v>1.45117875</v>
      </c>
      <c r="F186" s="175">
        <v>0</v>
      </c>
      <c r="G186" s="176">
        <f t="shared" si="12"/>
        <v>0</v>
      </c>
      <c r="O186" s="170">
        <v>2</v>
      </c>
      <c r="AA186" s="146">
        <v>3</v>
      </c>
      <c r="AB186" s="146">
        <v>0</v>
      </c>
      <c r="AC186" s="146">
        <v>60512825</v>
      </c>
      <c r="AZ186" s="146">
        <v>2</v>
      </c>
      <c r="BA186" s="146">
        <f t="shared" si="13"/>
        <v>0</v>
      </c>
      <c r="BB186" s="146">
        <f t="shared" si="14"/>
        <v>0</v>
      </c>
      <c r="BC186" s="146">
        <f t="shared" si="15"/>
        <v>0</v>
      </c>
      <c r="BD186" s="146">
        <f t="shared" si="16"/>
        <v>0</v>
      </c>
      <c r="BE186" s="146">
        <f t="shared" si="17"/>
        <v>0</v>
      </c>
      <c r="CA186" s="177">
        <v>3</v>
      </c>
      <c r="CB186" s="177">
        <v>0</v>
      </c>
      <c r="CZ186" s="146">
        <v>0.55000000000000004</v>
      </c>
    </row>
    <row r="187" spans="1:104">
      <c r="A187" s="171">
        <v>77</v>
      </c>
      <c r="B187" s="172" t="s">
        <v>323</v>
      </c>
      <c r="C187" s="173" t="s">
        <v>324</v>
      </c>
      <c r="D187" s="174" t="s">
        <v>86</v>
      </c>
      <c r="E187" s="175">
        <v>1.7414145000000001</v>
      </c>
      <c r="F187" s="175">
        <v>0</v>
      </c>
      <c r="G187" s="176">
        <f t="shared" si="12"/>
        <v>0</v>
      </c>
      <c r="O187" s="170">
        <v>2</v>
      </c>
      <c r="AA187" s="146">
        <v>3</v>
      </c>
      <c r="AB187" s="146">
        <v>0</v>
      </c>
      <c r="AC187" s="146">
        <v>60515511</v>
      </c>
      <c r="AZ187" s="146">
        <v>2</v>
      </c>
      <c r="BA187" s="146">
        <f t="shared" si="13"/>
        <v>0</v>
      </c>
      <c r="BB187" s="146">
        <f t="shared" si="14"/>
        <v>0</v>
      </c>
      <c r="BC187" s="146">
        <f t="shared" si="15"/>
        <v>0</v>
      </c>
      <c r="BD187" s="146">
        <f t="shared" si="16"/>
        <v>0</v>
      </c>
      <c r="BE187" s="146">
        <f t="shared" si="17"/>
        <v>0</v>
      </c>
      <c r="CA187" s="177">
        <v>3</v>
      </c>
      <c r="CB187" s="177">
        <v>0</v>
      </c>
      <c r="CZ187" s="146">
        <v>0.55000000000000004</v>
      </c>
    </row>
    <row r="188" spans="1:104">
      <c r="A188" s="171">
        <v>78</v>
      </c>
      <c r="B188" s="172" t="s">
        <v>325</v>
      </c>
      <c r="C188" s="173" t="s">
        <v>326</v>
      </c>
      <c r="D188" s="174" t="s">
        <v>86</v>
      </c>
      <c r="E188" s="175">
        <v>0.32958975000000001</v>
      </c>
      <c r="F188" s="175">
        <v>0</v>
      </c>
      <c r="G188" s="176">
        <f t="shared" si="12"/>
        <v>0</v>
      </c>
      <c r="O188" s="170">
        <v>2</v>
      </c>
      <c r="AA188" s="146">
        <v>3</v>
      </c>
      <c r="AB188" s="146">
        <v>0</v>
      </c>
      <c r="AC188" s="146">
        <v>60517102</v>
      </c>
      <c r="AZ188" s="146">
        <v>2</v>
      </c>
      <c r="BA188" s="146">
        <f t="shared" si="13"/>
        <v>0</v>
      </c>
      <c r="BB188" s="146">
        <f t="shared" si="14"/>
        <v>0</v>
      </c>
      <c r="BC188" s="146">
        <f t="shared" si="15"/>
        <v>0</v>
      </c>
      <c r="BD188" s="146">
        <f t="shared" si="16"/>
        <v>0</v>
      </c>
      <c r="BE188" s="146">
        <f t="shared" si="17"/>
        <v>0</v>
      </c>
      <c r="CA188" s="177">
        <v>3</v>
      </c>
      <c r="CB188" s="177">
        <v>0</v>
      </c>
      <c r="CZ188" s="146">
        <v>0.55000000000000004</v>
      </c>
    </row>
    <row r="189" spans="1:104">
      <c r="A189" s="171">
        <v>79</v>
      </c>
      <c r="B189" s="172" t="s">
        <v>327</v>
      </c>
      <c r="C189" s="173" t="s">
        <v>328</v>
      </c>
      <c r="D189" s="174" t="s">
        <v>107</v>
      </c>
      <c r="E189" s="175">
        <v>8.6578800000000005</v>
      </c>
      <c r="F189" s="175">
        <v>0</v>
      </c>
      <c r="G189" s="176">
        <f t="shared" si="12"/>
        <v>0</v>
      </c>
      <c r="O189" s="170">
        <v>2</v>
      </c>
      <c r="AA189" s="146">
        <v>3</v>
      </c>
      <c r="AB189" s="146">
        <v>0</v>
      </c>
      <c r="AC189" s="146">
        <v>60598019</v>
      </c>
      <c r="AZ189" s="146">
        <v>2</v>
      </c>
      <c r="BA189" s="146">
        <f t="shared" si="13"/>
        <v>0</v>
      </c>
      <c r="BB189" s="146">
        <f t="shared" si="14"/>
        <v>0</v>
      </c>
      <c r="BC189" s="146">
        <f t="shared" si="15"/>
        <v>0</v>
      </c>
      <c r="BD189" s="146">
        <f t="shared" si="16"/>
        <v>0</v>
      </c>
      <c r="BE189" s="146">
        <f t="shared" si="17"/>
        <v>0</v>
      </c>
      <c r="CA189" s="177">
        <v>3</v>
      </c>
      <c r="CB189" s="177">
        <v>0</v>
      </c>
      <c r="CZ189" s="146">
        <v>6.0000000000000001E-3</v>
      </c>
    </row>
    <row r="190" spans="1:104">
      <c r="A190" s="171">
        <v>80</v>
      </c>
      <c r="B190" s="172" t="s">
        <v>329</v>
      </c>
      <c r="C190" s="173" t="s">
        <v>330</v>
      </c>
      <c r="D190" s="174" t="s">
        <v>107</v>
      </c>
      <c r="E190" s="175">
        <v>66.409875</v>
      </c>
      <c r="F190" s="175">
        <v>0</v>
      </c>
      <c r="G190" s="176">
        <f t="shared" si="12"/>
        <v>0</v>
      </c>
      <c r="O190" s="170">
        <v>2</v>
      </c>
      <c r="AA190" s="146">
        <v>3</v>
      </c>
      <c r="AB190" s="146">
        <v>0</v>
      </c>
      <c r="AC190" s="146">
        <v>62811120</v>
      </c>
      <c r="AZ190" s="146">
        <v>2</v>
      </c>
      <c r="BA190" s="146">
        <f t="shared" si="13"/>
        <v>0</v>
      </c>
      <c r="BB190" s="146">
        <f t="shared" si="14"/>
        <v>0</v>
      </c>
      <c r="BC190" s="146">
        <f t="shared" si="15"/>
        <v>0</v>
      </c>
      <c r="BD190" s="146">
        <f t="shared" si="16"/>
        <v>0</v>
      </c>
      <c r="BE190" s="146">
        <f t="shared" si="17"/>
        <v>0</v>
      </c>
      <c r="CA190" s="177">
        <v>3</v>
      </c>
      <c r="CB190" s="177">
        <v>0</v>
      </c>
      <c r="CZ190" s="146">
        <v>1E-3</v>
      </c>
    </row>
    <row r="191" spans="1:104">
      <c r="A191" s="171">
        <v>81</v>
      </c>
      <c r="B191" s="172" t="s">
        <v>331</v>
      </c>
      <c r="C191" s="173" t="s">
        <v>332</v>
      </c>
      <c r="D191" s="174" t="s">
        <v>262</v>
      </c>
      <c r="E191" s="175">
        <v>2.3597756376599999</v>
      </c>
      <c r="F191" s="175">
        <v>0</v>
      </c>
      <c r="G191" s="176">
        <f t="shared" si="12"/>
        <v>0</v>
      </c>
      <c r="O191" s="170">
        <v>2</v>
      </c>
      <c r="AA191" s="146">
        <v>7</v>
      </c>
      <c r="AB191" s="146">
        <v>1001</v>
      </c>
      <c r="AC191" s="146">
        <v>5</v>
      </c>
      <c r="AZ191" s="146">
        <v>2</v>
      </c>
      <c r="BA191" s="146">
        <f t="shared" si="13"/>
        <v>0</v>
      </c>
      <c r="BB191" s="146">
        <f t="shared" si="14"/>
        <v>0</v>
      </c>
      <c r="BC191" s="146">
        <f t="shared" si="15"/>
        <v>0</v>
      </c>
      <c r="BD191" s="146">
        <f t="shared" si="16"/>
        <v>0</v>
      </c>
      <c r="BE191" s="146">
        <f t="shared" si="17"/>
        <v>0</v>
      </c>
      <c r="CA191" s="177">
        <v>7</v>
      </c>
      <c r="CB191" s="177">
        <v>1001</v>
      </c>
      <c r="CZ191" s="146">
        <v>0</v>
      </c>
    </row>
    <row r="192" spans="1:104">
      <c r="A192" s="185"/>
      <c r="B192" s="186" t="s">
        <v>75</v>
      </c>
      <c r="C192" s="187" t="str">
        <f>CONCATENATE(B169," ",C169)</f>
        <v>762 Konstrukce tesařské</v>
      </c>
      <c r="D192" s="188"/>
      <c r="E192" s="189"/>
      <c r="F192" s="190"/>
      <c r="G192" s="191">
        <f>SUM(G169:G191)</f>
        <v>0</v>
      </c>
      <c r="O192" s="170">
        <v>4</v>
      </c>
      <c r="BA192" s="192">
        <f>SUM(BA169:BA191)</f>
        <v>0</v>
      </c>
      <c r="BB192" s="192">
        <f>SUM(BB169:BB191)</f>
        <v>0</v>
      </c>
      <c r="BC192" s="192">
        <f>SUM(BC169:BC191)</f>
        <v>0</v>
      </c>
      <c r="BD192" s="192">
        <f>SUM(BD169:BD191)</f>
        <v>0</v>
      </c>
      <c r="BE192" s="192">
        <f>SUM(BE169:BE191)</f>
        <v>0</v>
      </c>
    </row>
    <row r="193" spans="1:104">
      <c r="A193" s="163" t="s">
        <v>72</v>
      </c>
      <c r="B193" s="164" t="s">
        <v>333</v>
      </c>
      <c r="C193" s="165" t="s">
        <v>334</v>
      </c>
      <c r="D193" s="166"/>
      <c r="E193" s="167"/>
      <c r="F193" s="167"/>
      <c r="G193" s="168"/>
      <c r="H193" s="169"/>
      <c r="I193" s="169"/>
      <c r="O193" s="170">
        <v>1</v>
      </c>
    </row>
    <row r="194" spans="1:104" ht="22.5">
      <c r="A194" s="171">
        <v>82</v>
      </c>
      <c r="B194" s="172" t="s">
        <v>335</v>
      </c>
      <c r="C194" s="173" t="s">
        <v>336</v>
      </c>
      <c r="D194" s="174" t="s">
        <v>107</v>
      </c>
      <c r="E194" s="175">
        <v>49.192500000000003</v>
      </c>
      <c r="F194" s="175">
        <v>0</v>
      </c>
      <c r="G194" s="176">
        <f>E194*F194</f>
        <v>0</v>
      </c>
      <c r="O194" s="170">
        <v>2</v>
      </c>
      <c r="AA194" s="146">
        <v>1</v>
      </c>
      <c r="AB194" s="146">
        <v>7</v>
      </c>
      <c r="AC194" s="146">
        <v>7</v>
      </c>
      <c r="AZ194" s="146">
        <v>2</v>
      </c>
      <c r="BA194" s="146">
        <f>IF(AZ194=1,G194,0)</f>
        <v>0</v>
      </c>
      <c r="BB194" s="146">
        <f>IF(AZ194=2,G194,0)</f>
        <v>0</v>
      </c>
      <c r="BC194" s="146">
        <f>IF(AZ194=3,G194,0)</f>
        <v>0</v>
      </c>
      <c r="BD194" s="146">
        <f>IF(AZ194=4,G194,0)</f>
        <v>0</v>
      </c>
      <c r="BE194" s="146">
        <f>IF(AZ194=5,G194,0)</f>
        <v>0</v>
      </c>
      <c r="CA194" s="177">
        <v>1</v>
      </c>
      <c r="CB194" s="177">
        <v>7</v>
      </c>
      <c r="CZ194" s="146">
        <v>1.7879999999991E-2</v>
      </c>
    </row>
    <row r="195" spans="1:104">
      <c r="A195" s="178"/>
      <c r="B195" s="179"/>
      <c r="C195" s="225" t="s">
        <v>337</v>
      </c>
      <c r="D195" s="226"/>
      <c r="E195" s="226"/>
      <c r="F195" s="226"/>
      <c r="G195" s="227"/>
      <c r="L195" s="180" t="s">
        <v>337</v>
      </c>
      <c r="O195" s="170">
        <v>3</v>
      </c>
    </row>
    <row r="196" spans="1:104">
      <c r="A196" s="178"/>
      <c r="B196" s="179"/>
      <c r="C196" s="225"/>
      <c r="D196" s="226"/>
      <c r="E196" s="226"/>
      <c r="F196" s="226"/>
      <c r="G196" s="227"/>
      <c r="L196" s="180"/>
      <c r="O196" s="170">
        <v>3</v>
      </c>
    </row>
    <row r="197" spans="1:104">
      <c r="A197" s="178"/>
      <c r="B197" s="181"/>
      <c r="C197" s="228" t="s">
        <v>338</v>
      </c>
      <c r="D197" s="229"/>
      <c r="E197" s="182">
        <v>49.192500000000003</v>
      </c>
      <c r="F197" s="183"/>
      <c r="G197" s="184"/>
      <c r="M197" s="180" t="s">
        <v>338</v>
      </c>
      <c r="O197" s="170"/>
    </row>
    <row r="198" spans="1:104">
      <c r="A198" s="171">
        <v>83</v>
      </c>
      <c r="B198" s="172" t="s">
        <v>339</v>
      </c>
      <c r="C198" s="173" t="s">
        <v>340</v>
      </c>
      <c r="D198" s="174" t="s">
        <v>107</v>
      </c>
      <c r="E198" s="175">
        <v>24.596250000000001</v>
      </c>
      <c r="F198" s="175">
        <v>0</v>
      </c>
      <c r="G198" s="176">
        <f>E198*F198</f>
        <v>0</v>
      </c>
      <c r="O198" s="170">
        <v>2</v>
      </c>
      <c r="AA198" s="146">
        <v>1</v>
      </c>
      <c r="AB198" s="146">
        <v>7</v>
      </c>
      <c r="AC198" s="146">
        <v>7</v>
      </c>
      <c r="AZ198" s="146">
        <v>2</v>
      </c>
      <c r="BA198" s="146">
        <f>IF(AZ198=1,G198,0)</f>
        <v>0</v>
      </c>
      <c r="BB198" s="146">
        <f>IF(AZ198=2,G198,0)</f>
        <v>0</v>
      </c>
      <c r="BC198" s="146">
        <f>IF(AZ198=3,G198,0)</f>
        <v>0</v>
      </c>
      <c r="BD198" s="146">
        <f>IF(AZ198=4,G198,0)</f>
        <v>0</v>
      </c>
      <c r="BE198" s="146">
        <f>IF(AZ198=5,G198,0)</f>
        <v>0</v>
      </c>
      <c r="CA198" s="177">
        <v>1</v>
      </c>
      <c r="CB198" s="177">
        <v>7</v>
      </c>
      <c r="CZ198" s="146">
        <v>0</v>
      </c>
    </row>
    <row r="199" spans="1:104">
      <c r="A199" s="171">
        <v>84</v>
      </c>
      <c r="B199" s="172" t="s">
        <v>341</v>
      </c>
      <c r="C199" s="173" t="s">
        <v>342</v>
      </c>
      <c r="D199" s="174" t="s">
        <v>107</v>
      </c>
      <c r="E199" s="175">
        <v>24.596250000000001</v>
      </c>
      <c r="F199" s="175">
        <v>0</v>
      </c>
      <c r="G199" s="176">
        <f>E199*F199</f>
        <v>0</v>
      </c>
      <c r="O199" s="170">
        <v>2</v>
      </c>
      <c r="AA199" s="146">
        <v>1</v>
      </c>
      <c r="AB199" s="146">
        <v>7</v>
      </c>
      <c r="AC199" s="146">
        <v>7</v>
      </c>
      <c r="AZ199" s="146">
        <v>2</v>
      </c>
      <c r="BA199" s="146">
        <f>IF(AZ199=1,G199,0)</f>
        <v>0</v>
      </c>
      <c r="BB199" s="146">
        <f>IF(AZ199=2,G199,0)</f>
        <v>0</v>
      </c>
      <c r="BC199" s="146">
        <f>IF(AZ199=3,G199,0)</f>
        <v>0</v>
      </c>
      <c r="BD199" s="146">
        <f>IF(AZ199=4,G199,0)</f>
        <v>0</v>
      </c>
      <c r="BE199" s="146">
        <f>IF(AZ199=5,G199,0)</f>
        <v>0</v>
      </c>
      <c r="CA199" s="177">
        <v>1</v>
      </c>
      <c r="CB199" s="177">
        <v>7</v>
      </c>
      <c r="CZ199" s="146">
        <v>0</v>
      </c>
    </row>
    <row r="200" spans="1:104">
      <c r="A200" s="171">
        <v>85</v>
      </c>
      <c r="B200" s="172" t="s">
        <v>343</v>
      </c>
      <c r="C200" s="173" t="s">
        <v>344</v>
      </c>
      <c r="D200" s="174" t="s">
        <v>202</v>
      </c>
      <c r="E200" s="175">
        <v>8.3000000000000007</v>
      </c>
      <c r="F200" s="175">
        <v>0</v>
      </c>
      <c r="G200" s="176">
        <f>E200*F200</f>
        <v>0</v>
      </c>
      <c r="O200" s="170">
        <v>2</v>
      </c>
      <c r="AA200" s="146">
        <v>1</v>
      </c>
      <c r="AB200" s="146">
        <v>7</v>
      </c>
      <c r="AC200" s="146">
        <v>7</v>
      </c>
      <c r="AZ200" s="146">
        <v>2</v>
      </c>
      <c r="BA200" s="146">
        <f>IF(AZ200=1,G200,0)</f>
        <v>0</v>
      </c>
      <c r="BB200" s="146">
        <f>IF(AZ200=2,G200,0)</f>
        <v>0</v>
      </c>
      <c r="BC200" s="146">
        <f>IF(AZ200=3,G200,0)</f>
        <v>0</v>
      </c>
      <c r="BD200" s="146">
        <f>IF(AZ200=4,G200,0)</f>
        <v>0</v>
      </c>
      <c r="BE200" s="146">
        <f>IF(AZ200=5,G200,0)</f>
        <v>0</v>
      </c>
      <c r="CA200" s="177">
        <v>1</v>
      </c>
      <c r="CB200" s="177">
        <v>7</v>
      </c>
      <c r="CZ200" s="146">
        <v>3.0799999999999998E-3</v>
      </c>
    </row>
    <row r="201" spans="1:104">
      <c r="A201" s="178"/>
      <c r="B201" s="179"/>
      <c r="C201" s="225" t="s">
        <v>345</v>
      </c>
      <c r="D201" s="226"/>
      <c r="E201" s="226"/>
      <c r="F201" s="226"/>
      <c r="G201" s="227"/>
      <c r="L201" s="180" t="s">
        <v>345</v>
      </c>
      <c r="O201" s="170">
        <v>3</v>
      </c>
    </row>
    <row r="202" spans="1:104">
      <c r="A202" s="178"/>
      <c r="B202" s="179"/>
      <c r="C202" s="225"/>
      <c r="D202" s="226"/>
      <c r="E202" s="226"/>
      <c r="F202" s="226"/>
      <c r="G202" s="227"/>
      <c r="L202" s="180"/>
      <c r="O202" s="170">
        <v>3</v>
      </c>
    </row>
    <row r="203" spans="1:104">
      <c r="A203" s="178"/>
      <c r="B203" s="181"/>
      <c r="C203" s="228" t="s">
        <v>346</v>
      </c>
      <c r="D203" s="229"/>
      <c r="E203" s="182">
        <v>8.3000000000000007</v>
      </c>
      <c r="F203" s="183"/>
      <c r="G203" s="184"/>
      <c r="M203" s="180" t="s">
        <v>346</v>
      </c>
      <c r="O203" s="170"/>
    </row>
    <row r="204" spans="1:104" ht="22.5">
      <c r="A204" s="171">
        <v>86</v>
      </c>
      <c r="B204" s="172" t="s">
        <v>347</v>
      </c>
      <c r="C204" s="173" t="s">
        <v>348</v>
      </c>
      <c r="D204" s="174" t="s">
        <v>202</v>
      </c>
      <c r="E204" s="175">
        <v>14.5</v>
      </c>
      <c r="F204" s="175">
        <v>0</v>
      </c>
      <c r="G204" s="176">
        <f>E204*F204</f>
        <v>0</v>
      </c>
      <c r="O204" s="170">
        <v>2</v>
      </c>
      <c r="AA204" s="146">
        <v>1</v>
      </c>
      <c r="AB204" s="146">
        <v>7</v>
      </c>
      <c r="AC204" s="146">
        <v>7</v>
      </c>
      <c r="AZ204" s="146">
        <v>2</v>
      </c>
      <c r="BA204" s="146">
        <f>IF(AZ204=1,G204,0)</f>
        <v>0</v>
      </c>
      <c r="BB204" s="146">
        <f>IF(AZ204=2,G204,0)</f>
        <v>0</v>
      </c>
      <c r="BC204" s="146">
        <f>IF(AZ204=3,G204,0)</f>
        <v>0</v>
      </c>
      <c r="BD204" s="146">
        <f>IF(AZ204=4,G204,0)</f>
        <v>0</v>
      </c>
      <c r="BE204" s="146">
        <f>IF(AZ204=5,G204,0)</f>
        <v>0</v>
      </c>
      <c r="CA204" s="177">
        <v>1</v>
      </c>
      <c r="CB204" s="177">
        <v>7</v>
      </c>
      <c r="CZ204" s="146">
        <v>2.7700000000017199E-3</v>
      </c>
    </row>
    <row r="205" spans="1:104">
      <c r="A205" s="178"/>
      <c r="B205" s="179"/>
      <c r="C205" s="225" t="s">
        <v>349</v>
      </c>
      <c r="D205" s="226"/>
      <c r="E205" s="226"/>
      <c r="F205" s="226"/>
      <c r="G205" s="227"/>
      <c r="L205" s="180" t="s">
        <v>349</v>
      </c>
      <c r="O205" s="170">
        <v>3</v>
      </c>
    </row>
    <row r="206" spans="1:104">
      <c r="A206" s="178"/>
      <c r="B206" s="179"/>
      <c r="C206" s="225"/>
      <c r="D206" s="226"/>
      <c r="E206" s="226"/>
      <c r="F206" s="226"/>
      <c r="G206" s="227"/>
      <c r="L206" s="180"/>
      <c r="O206" s="170">
        <v>3</v>
      </c>
    </row>
    <row r="207" spans="1:104">
      <c r="A207" s="178"/>
      <c r="B207" s="181"/>
      <c r="C207" s="228" t="s">
        <v>350</v>
      </c>
      <c r="D207" s="229"/>
      <c r="E207" s="182">
        <v>14.5</v>
      </c>
      <c r="F207" s="183"/>
      <c r="G207" s="184"/>
      <c r="M207" s="180" t="s">
        <v>350</v>
      </c>
      <c r="O207" s="170"/>
    </row>
    <row r="208" spans="1:104">
      <c r="A208" s="171">
        <v>87</v>
      </c>
      <c r="B208" s="172" t="s">
        <v>351</v>
      </c>
      <c r="C208" s="173" t="s">
        <v>352</v>
      </c>
      <c r="D208" s="174" t="s">
        <v>202</v>
      </c>
      <c r="E208" s="175">
        <v>2.78</v>
      </c>
      <c r="F208" s="175">
        <v>0</v>
      </c>
      <c r="G208" s="176">
        <f>E208*F208</f>
        <v>0</v>
      </c>
      <c r="O208" s="170">
        <v>2</v>
      </c>
      <c r="AA208" s="146">
        <v>1</v>
      </c>
      <c r="AB208" s="146">
        <v>7</v>
      </c>
      <c r="AC208" s="146">
        <v>7</v>
      </c>
      <c r="AZ208" s="146">
        <v>2</v>
      </c>
      <c r="BA208" s="146">
        <f>IF(AZ208=1,G208,0)</f>
        <v>0</v>
      </c>
      <c r="BB208" s="146">
        <f>IF(AZ208=2,G208,0)</f>
        <v>0</v>
      </c>
      <c r="BC208" s="146">
        <f>IF(AZ208=3,G208,0)</f>
        <v>0</v>
      </c>
      <c r="BD208" s="146">
        <f>IF(AZ208=4,G208,0)</f>
        <v>0</v>
      </c>
      <c r="BE208" s="146">
        <f>IF(AZ208=5,G208,0)</f>
        <v>0</v>
      </c>
      <c r="CA208" s="177">
        <v>1</v>
      </c>
      <c r="CB208" s="177">
        <v>7</v>
      </c>
      <c r="CZ208" s="146">
        <v>0</v>
      </c>
    </row>
    <row r="209" spans="1:104">
      <c r="A209" s="171">
        <v>88</v>
      </c>
      <c r="B209" s="172" t="s">
        <v>353</v>
      </c>
      <c r="C209" s="173" t="s">
        <v>354</v>
      </c>
      <c r="D209" s="174" t="s">
        <v>202</v>
      </c>
      <c r="E209" s="175">
        <v>19.46</v>
      </c>
      <c r="F209" s="175">
        <v>0</v>
      </c>
      <c r="G209" s="176">
        <f>E209*F209</f>
        <v>0</v>
      </c>
      <c r="O209" s="170">
        <v>2</v>
      </c>
      <c r="AA209" s="146">
        <v>1</v>
      </c>
      <c r="AB209" s="146">
        <v>7</v>
      </c>
      <c r="AC209" s="146">
        <v>7</v>
      </c>
      <c r="AZ209" s="146">
        <v>2</v>
      </c>
      <c r="BA209" s="146">
        <f>IF(AZ209=1,G209,0)</f>
        <v>0</v>
      </c>
      <c r="BB209" s="146">
        <f>IF(AZ209=2,G209,0)</f>
        <v>0</v>
      </c>
      <c r="BC209" s="146">
        <f>IF(AZ209=3,G209,0)</f>
        <v>0</v>
      </c>
      <c r="BD209" s="146">
        <f>IF(AZ209=4,G209,0)</f>
        <v>0</v>
      </c>
      <c r="BE209" s="146">
        <f>IF(AZ209=5,G209,0)</f>
        <v>0</v>
      </c>
      <c r="CA209" s="177">
        <v>1</v>
      </c>
      <c r="CB209" s="177">
        <v>7</v>
      </c>
      <c r="CZ209" s="146">
        <v>0</v>
      </c>
    </row>
    <row r="210" spans="1:104">
      <c r="A210" s="171">
        <v>89</v>
      </c>
      <c r="B210" s="172" t="s">
        <v>355</v>
      </c>
      <c r="C210" s="173" t="s">
        <v>356</v>
      </c>
      <c r="D210" s="174" t="s">
        <v>202</v>
      </c>
      <c r="E210" s="175">
        <v>5.56</v>
      </c>
      <c r="F210" s="175">
        <v>0</v>
      </c>
      <c r="G210" s="176">
        <f>E210*F210</f>
        <v>0</v>
      </c>
      <c r="O210" s="170">
        <v>2</v>
      </c>
      <c r="AA210" s="146">
        <v>1</v>
      </c>
      <c r="AB210" s="146">
        <v>7</v>
      </c>
      <c r="AC210" s="146">
        <v>7</v>
      </c>
      <c r="AZ210" s="146">
        <v>2</v>
      </c>
      <c r="BA210" s="146">
        <f>IF(AZ210=1,G210,0)</f>
        <v>0</v>
      </c>
      <c r="BB210" s="146">
        <f>IF(AZ210=2,G210,0)</f>
        <v>0</v>
      </c>
      <c r="BC210" s="146">
        <f>IF(AZ210=3,G210,0)</f>
        <v>0</v>
      </c>
      <c r="BD210" s="146">
        <f>IF(AZ210=4,G210,0)</f>
        <v>0</v>
      </c>
      <c r="BE210" s="146">
        <f>IF(AZ210=5,G210,0)</f>
        <v>0</v>
      </c>
      <c r="CA210" s="177">
        <v>1</v>
      </c>
      <c r="CB210" s="177">
        <v>7</v>
      </c>
      <c r="CZ210" s="146">
        <v>0</v>
      </c>
    </row>
    <row r="211" spans="1:104">
      <c r="A211" s="171">
        <v>90</v>
      </c>
      <c r="B211" s="172" t="s">
        <v>357</v>
      </c>
      <c r="C211" s="173" t="s">
        <v>358</v>
      </c>
      <c r="D211" s="174" t="s">
        <v>202</v>
      </c>
      <c r="E211" s="175">
        <v>3.3</v>
      </c>
      <c r="F211" s="175">
        <v>0</v>
      </c>
      <c r="G211" s="176">
        <f>E211*F211</f>
        <v>0</v>
      </c>
      <c r="O211" s="170">
        <v>2</v>
      </c>
      <c r="AA211" s="146">
        <v>1</v>
      </c>
      <c r="AB211" s="146">
        <v>7</v>
      </c>
      <c r="AC211" s="146">
        <v>7</v>
      </c>
      <c r="AZ211" s="146">
        <v>2</v>
      </c>
      <c r="BA211" s="146">
        <f>IF(AZ211=1,G211,0)</f>
        <v>0</v>
      </c>
      <c r="BB211" s="146">
        <f>IF(AZ211=2,G211,0)</f>
        <v>0</v>
      </c>
      <c r="BC211" s="146">
        <f>IF(AZ211=3,G211,0)</f>
        <v>0</v>
      </c>
      <c r="BD211" s="146">
        <f>IF(AZ211=4,G211,0)</f>
        <v>0</v>
      </c>
      <c r="BE211" s="146">
        <f>IF(AZ211=5,G211,0)</f>
        <v>0</v>
      </c>
      <c r="CA211" s="177">
        <v>1</v>
      </c>
      <c r="CB211" s="177">
        <v>7</v>
      </c>
      <c r="CZ211" s="146">
        <v>2.6299999999999102E-3</v>
      </c>
    </row>
    <row r="212" spans="1:104" ht="22.5">
      <c r="A212" s="178"/>
      <c r="B212" s="179"/>
      <c r="C212" s="225" t="s">
        <v>359</v>
      </c>
      <c r="D212" s="226"/>
      <c r="E212" s="226"/>
      <c r="F212" s="226"/>
      <c r="G212" s="227"/>
      <c r="L212" s="180" t="s">
        <v>359</v>
      </c>
      <c r="O212" s="170">
        <v>3</v>
      </c>
    </row>
    <row r="213" spans="1:104">
      <c r="A213" s="178"/>
      <c r="B213" s="179"/>
      <c r="C213" s="225"/>
      <c r="D213" s="226"/>
      <c r="E213" s="226"/>
      <c r="F213" s="226"/>
      <c r="G213" s="227"/>
      <c r="L213" s="180"/>
      <c r="O213" s="170">
        <v>3</v>
      </c>
    </row>
    <row r="214" spans="1:104">
      <c r="A214" s="171">
        <v>91</v>
      </c>
      <c r="B214" s="172" t="s">
        <v>360</v>
      </c>
      <c r="C214" s="173" t="s">
        <v>361</v>
      </c>
      <c r="D214" s="174" t="s">
        <v>61</v>
      </c>
      <c r="E214" s="175"/>
      <c r="F214" s="175">
        <v>0</v>
      </c>
      <c r="G214" s="176">
        <f>E214*F214</f>
        <v>0</v>
      </c>
      <c r="O214" s="170">
        <v>2</v>
      </c>
      <c r="AA214" s="146">
        <v>7</v>
      </c>
      <c r="AB214" s="146">
        <v>1002</v>
      </c>
      <c r="AC214" s="146">
        <v>5</v>
      </c>
      <c r="AZ214" s="146">
        <v>2</v>
      </c>
      <c r="BA214" s="146">
        <f>IF(AZ214=1,G214,0)</f>
        <v>0</v>
      </c>
      <c r="BB214" s="146">
        <f>IF(AZ214=2,G214,0)</f>
        <v>0</v>
      </c>
      <c r="BC214" s="146">
        <f>IF(AZ214=3,G214,0)</f>
        <v>0</v>
      </c>
      <c r="BD214" s="146">
        <f>IF(AZ214=4,G214,0)</f>
        <v>0</v>
      </c>
      <c r="BE214" s="146">
        <f>IF(AZ214=5,G214,0)</f>
        <v>0</v>
      </c>
      <c r="CA214" s="177">
        <v>7</v>
      </c>
      <c r="CB214" s="177">
        <v>1002</v>
      </c>
      <c r="CZ214" s="146">
        <v>0</v>
      </c>
    </row>
    <row r="215" spans="1:104">
      <c r="A215" s="185"/>
      <c r="B215" s="186" t="s">
        <v>75</v>
      </c>
      <c r="C215" s="187" t="str">
        <f>CONCATENATE(B193," ",C193)</f>
        <v>764 Konstrukce klempířské</v>
      </c>
      <c r="D215" s="188"/>
      <c r="E215" s="189"/>
      <c r="F215" s="190"/>
      <c r="G215" s="191">
        <f>SUM(G193:G214)</f>
        <v>0</v>
      </c>
      <c r="O215" s="170">
        <v>4</v>
      </c>
      <c r="BA215" s="192">
        <f>SUM(BA193:BA214)</f>
        <v>0</v>
      </c>
      <c r="BB215" s="192">
        <f>SUM(BB193:BB214)</f>
        <v>0</v>
      </c>
      <c r="BC215" s="192">
        <f>SUM(BC193:BC214)</f>
        <v>0</v>
      </c>
      <c r="BD215" s="192">
        <f>SUM(BD193:BD214)</f>
        <v>0</v>
      </c>
      <c r="BE215" s="192">
        <f>SUM(BE193:BE214)</f>
        <v>0</v>
      </c>
    </row>
    <row r="216" spans="1:104">
      <c r="A216" s="163" t="s">
        <v>72</v>
      </c>
      <c r="B216" s="164" t="s">
        <v>362</v>
      </c>
      <c r="C216" s="165" t="s">
        <v>363</v>
      </c>
      <c r="D216" s="166"/>
      <c r="E216" s="167"/>
      <c r="F216" s="167"/>
      <c r="G216" s="168"/>
      <c r="H216" s="169"/>
      <c r="I216" s="169"/>
      <c r="O216" s="170">
        <v>1</v>
      </c>
    </row>
    <row r="217" spans="1:104">
      <c r="A217" s="171">
        <v>92</v>
      </c>
      <c r="B217" s="172" t="s">
        <v>364</v>
      </c>
      <c r="C217" s="173" t="s">
        <v>365</v>
      </c>
      <c r="D217" s="174" t="s">
        <v>107</v>
      </c>
      <c r="E217" s="175">
        <v>38.909999999999997</v>
      </c>
      <c r="F217" s="175">
        <v>0</v>
      </c>
      <c r="G217" s="176">
        <f>E217*F217</f>
        <v>0</v>
      </c>
      <c r="O217" s="170">
        <v>2</v>
      </c>
      <c r="AA217" s="146">
        <v>1</v>
      </c>
      <c r="AB217" s="146">
        <v>7</v>
      </c>
      <c r="AC217" s="146">
        <v>7</v>
      </c>
      <c r="AZ217" s="146">
        <v>2</v>
      </c>
      <c r="BA217" s="146">
        <f>IF(AZ217=1,G217,0)</f>
        <v>0</v>
      </c>
      <c r="BB217" s="146">
        <f>IF(AZ217=2,G217,0)</f>
        <v>0</v>
      </c>
      <c r="BC217" s="146">
        <f>IF(AZ217=3,G217,0)</f>
        <v>0</v>
      </c>
      <c r="BD217" s="146">
        <f>IF(AZ217=4,G217,0)</f>
        <v>0</v>
      </c>
      <c r="BE217" s="146">
        <f>IF(AZ217=5,G217,0)</f>
        <v>0</v>
      </c>
      <c r="CA217" s="177">
        <v>1</v>
      </c>
      <c r="CB217" s="177">
        <v>7</v>
      </c>
      <c r="CZ217" s="146">
        <v>0</v>
      </c>
    </row>
    <row r="218" spans="1:104">
      <c r="A218" s="171">
        <v>93</v>
      </c>
      <c r="B218" s="172" t="s">
        <v>366</v>
      </c>
      <c r="C218" s="173" t="s">
        <v>367</v>
      </c>
      <c r="D218" s="174" t="s">
        <v>61</v>
      </c>
      <c r="E218" s="175"/>
      <c r="F218" s="175">
        <v>0</v>
      </c>
      <c r="G218" s="176">
        <f>E218*F218</f>
        <v>0</v>
      </c>
      <c r="O218" s="170">
        <v>2</v>
      </c>
      <c r="AA218" s="146">
        <v>7</v>
      </c>
      <c r="AB218" s="146">
        <v>1002</v>
      </c>
      <c r="AC218" s="146">
        <v>5</v>
      </c>
      <c r="AZ218" s="146">
        <v>2</v>
      </c>
      <c r="BA218" s="146">
        <f>IF(AZ218=1,G218,0)</f>
        <v>0</v>
      </c>
      <c r="BB218" s="146">
        <f>IF(AZ218=2,G218,0)</f>
        <v>0</v>
      </c>
      <c r="BC218" s="146">
        <f>IF(AZ218=3,G218,0)</f>
        <v>0</v>
      </c>
      <c r="BD218" s="146">
        <f>IF(AZ218=4,G218,0)</f>
        <v>0</v>
      </c>
      <c r="BE218" s="146">
        <f>IF(AZ218=5,G218,0)</f>
        <v>0</v>
      </c>
      <c r="CA218" s="177">
        <v>7</v>
      </c>
      <c r="CB218" s="177">
        <v>1002</v>
      </c>
      <c r="CZ218" s="146">
        <v>0</v>
      </c>
    </row>
    <row r="219" spans="1:104">
      <c r="A219" s="185"/>
      <c r="B219" s="186" t="s">
        <v>75</v>
      </c>
      <c r="C219" s="187" t="str">
        <f>CONCATENATE(B216," ",C216)</f>
        <v>766 Konstrukce truhlářské</v>
      </c>
      <c r="D219" s="188"/>
      <c r="E219" s="189"/>
      <c r="F219" s="190"/>
      <c r="G219" s="191">
        <f>SUM(G216:G218)</f>
        <v>0</v>
      </c>
      <c r="O219" s="170">
        <v>4</v>
      </c>
      <c r="BA219" s="192">
        <f>SUM(BA216:BA218)</f>
        <v>0</v>
      </c>
      <c r="BB219" s="192">
        <f>SUM(BB216:BB218)</f>
        <v>0</v>
      </c>
      <c r="BC219" s="192">
        <f>SUM(BC216:BC218)</f>
        <v>0</v>
      </c>
      <c r="BD219" s="192">
        <f>SUM(BD216:BD218)</f>
        <v>0</v>
      </c>
      <c r="BE219" s="192">
        <f>SUM(BE216:BE218)</f>
        <v>0</v>
      </c>
    </row>
    <row r="220" spans="1:104">
      <c r="A220" s="163" t="s">
        <v>72</v>
      </c>
      <c r="B220" s="164" t="s">
        <v>368</v>
      </c>
      <c r="C220" s="165" t="s">
        <v>369</v>
      </c>
      <c r="D220" s="166"/>
      <c r="E220" s="167"/>
      <c r="F220" s="167"/>
      <c r="G220" s="168"/>
      <c r="H220" s="169"/>
      <c r="I220" s="169"/>
      <c r="O220" s="170">
        <v>1</v>
      </c>
    </row>
    <row r="221" spans="1:104">
      <c r="A221" s="171">
        <v>94</v>
      </c>
      <c r="B221" s="172" t="s">
        <v>370</v>
      </c>
      <c r="C221" s="173" t="s">
        <v>371</v>
      </c>
      <c r="D221" s="174" t="s">
        <v>107</v>
      </c>
      <c r="E221" s="175">
        <v>7.8708</v>
      </c>
      <c r="F221" s="175">
        <v>0</v>
      </c>
      <c r="G221" s="176">
        <f>E221*F221</f>
        <v>0</v>
      </c>
      <c r="O221" s="170">
        <v>2</v>
      </c>
      <c r="AA221" s="146">
        <v>1</v>
      </c>
      <c r="AB221" s="146">
        <v>7</v>
      </c>
      <c r="AC221" s="146">
        <v>7</v>
      </c>
      <c r="AZ221" s="146">
        <v>2</v>
      </c>
      <c r="BA221" s="146">
        <f>IF(AZ221=1,G221,0)</f>
        <v>0</v>
      </c>
      <c r="BB221" s="146">
        <f>IF(AZ221=2,G221,0)</f>
        <v>0</v>
      </c>
      <c r="BC221" s="146">
        <f>IF(AZ221=3,G221,0)</f>
        <v>0</v>
      </c>
      <c r="BD221" s="146">
        <f>IF(AZ221=4,G221,0)</f>
        <v>0</v>
      </c>
      <c r="BE221" s="146">
        <f>IF(AZ221=5,G221,0)</f>
        <v>0</v>
      </c>
      <c r="CA221" s="177">
        <v>1</v>
      </c>
      <c r="CB221" s="177">
        <v>7</v>
      </c>
      <c r="CZ221" s="146">
        <v>4.2000000000000002E-4</v>
      </c>
    </row>
    <row r="222" spans="1:104">
      <c r="A222" s="185"/>
      <c r="B222" s="186" t="s">
        <v>75</v>
      </c>
      <c r="C222" s="187" t="str">
        <f>CONCATENATE(B220," ",C220)</f>
        <v>783 Nátěry</v>
      </c>
      <c r="D222" s="188"/>
      <c r="E222" s="189"/>
      <c r="F222" s="190"/>
      <c r="G222" s="191">
        <f>SUM(G220:G221)</f>
        <v>0</v>
      </c>
      <c r="O222" s="170">
        <v>4</v>
      </c>
      <c r="BA222" s="192">
        <f>SUM(BA220:BA221)</f>
        <v>0</v>
      </c>
      <c r="BB222" s="192">
        <f>SUM(BB220:BB221)</f>
        <v>0</v>
      </c>
      <c r="BC222" s="192">
        <f>SUM(BC220:BC221)</f>
        <v>0</v>
      </c>
      <c r="BD222" s="192">
        <f>SUM(BD220:BD221)</f>
        <v>0</v>
      </c>
      <c r="BE222" s="192">
        <f>SUM(BE220:BE221)</f>
        <v>0</v>
      </c>
    </row>
    <row r="223" spans="1:104">
      <c r="A223" s="163" t="s">
        <v>72</v>
      </c>
      <c r="B223" s="164" t="s">
        <v>372</v>
      </c>
      <c r="C223" s="165" t="s">
        <v>373</v>
      </c>
      <c r="D223" s="166"/>
      <c r="E223" s="167"/>
      <c r="F223" s="167"/>
      <c r="G223" s="168"/>
      <c r="H223" s="169"/>
      <c r="I223" s="169"/>
      <c r="O223" s="170">
        <v>1</v>
      </c>
    </row>
    <row r="224" spans="1:104" ht="22.5">
      <c r="A224" s="171">
        <v>95</v>
      </c>
      <c r="B224" s="172" t="s">
        <v>194</v>
      </c>
      <c r="C224" s="173" t="s">
        <v>374</v>
      </c>
      <c r="D224" s="174" t="s">
        <v>375</v>
      </c>
      <c r="E224" s="175">
        <v>1</v>
      </c>
      <c r="F224" s="175">
        <v>0</v>
      </c>
      <c r="G224" s="176">
        <f t="shared" ref="G224:G231" si="18">E224*F224</f>
        <v>0</v>
      </c>
      <c r="O224" s="170">
        <v>2</v>
      </c>
      <c r="AA224" s="146">
        <v>11</v>
      </c>
      <c r="AB224" s="146">
        <v>3</v>
      </c>
      <c r="AC224" s="146">
        <v>109</v>
      </c>
      <c r="AZ224" s="146">
        <v>1</v>
      </c>
      <c r="BA224" s="146">
        <f t="shared" ref="BA224:BA231" si="19">IF(AZ224=1,G224,0)</f>
        <v>0</v>
      </c>
      <c r="BB224" s="146">
        <f t="shared" ref="BB224:BB231" si="20">IF(AZ224=2,G224,0)</f>
        <v>0</v>
      </c>
      <c r="BC224" s="146">
        <f t="shared" ref="BC224:BC231" si="21">IF(AZ224=3,G224,0)</f>
        <v>0</v>
      </c>
      <c r="BD224" s="146">
        <f t="shared" ref="BD224:BD231" si="22">IF(AZ224=4,G224,0)</f>
        <v>0</v>
      </c>
      <c r="BE224" s="146">
        <f t="shared" ref="BE224:BE231" si="23">IF(AZ224=5,G224,0)</f>
        <v>0</v>
      </c>
      <c r="CA224" s="177">
        <v>11</v>
      </c>
      <c r="CB224" s="177">
        <v>3</v>
      </c>
      <c r="CZ224" s="146">
        <v>0</v>
      </c>
    </row>
    <row r="225" spans="1:104">
      <c r="A225" s="171">
        <v>96</v>
      </c>
      <c r="B225" s="172" t="s">
        <v>376</v>
      </c>
      <c r="C225" s="173" t="s">
        <v>377</v>
      </c>
      <c r="D225" s="174" t="s">
        <v>262</v>
      </c>
      <c r="E225" s="175">
        <v>88.025986514989896</v>
      </c>
      <c r="F225" s="175">
        <v>0</v>
      </c>
      <c r="G225" s="176">
        <f t="shared" si="18"/>
        <v>0</v>
      </c>
      <c r="O225" s="170">
        <v>2</v>
      </c>
      <c r="AA225" s="146">
        <v>8</v>
      </c>
      <c r="AB225" s="146">
        <v>1</v>
      </c>
      <c r="AC225" s="146">
        <v>3</v>
      </c>
      <c r="AZ225" s="146">
        <v>1</v>
      </c>
      <c r="BA225" s="146">
        <f t="shared" si="19"/>
        <v>0</v>
      </c>
      <c r="BB225" s="146">
        <f t="shared" si="20"/>
        <v>0</v>
      </c>
      <c r="BC225" s="146">
        <f t="shared" si="21"/>
        <v>0</v>
      </c>
      <c r="BD225" s="146">
        <f t="shared" si="22"/>
        <v>0</v>
      </c>
      <c r="BE225" s="146">
        <f t="shared" si="23"/>
        <v>0</v>
      </c>
      <c r="CA225" s="177">
        <v>8</v>
      </c>
      <c r="CB225" s="177">
        <v>1</v>
      </c>
      <c r="CZ225" s="146">
        <v>0</v>
      </c>
    </row>
    <row r="226" spans="1:104">
      <c r="A226" s="171">
        <v>97</v>
      </c>
      <c r="B226" s="172" t="s">
        <v>378</v>
      </c>
      <c r="C226" s="173" t="s">
        <v>379</v>
      </c>
      <c r="D226" s="174" t="s">
        <v>262</v>
      </c>
      <c r="E226" s="175">
        <v>1672.49374378481</v>
      </c>
      <c r="F226" s="175">
        <v>0</v>
      </c>
      <c r="G226" s="176">
        <f t="shared" si="18"/>
        <v>0</v>
      </c>
      <c r="O226" s="170">
        <v>2</v>
      </c>
      <c r="AA226" s="146">
        <v>8</v>
      </c>
      <c r="AB226" s="146">
        <v>1</v>
      </c>
      <c r="AC226" s="146">
        <v>3</v>
      </c>
      <c r="AZ226" s="146">
        <v>1</v>
      </c>
      <c r="BA226" s="146">
        <f t="shared" si="19"/>
        <v>0</v>
      </c>
      <c r="BB226" s="146">
        <f t="shared" si="20"/>
        <v>0</v>
      </c>
      <c r="BC226" s="146">
        <f t="shared" si="21"/>
        <v>0</v>
      </c>
      <c r="BD226" s="146">
        <f t="shared" si="22"/>
        <v>0</v>
      </c>
      <c r="BE226" s="146">
        <f t="shared" si="23"/>
        <v>0</v>
      </c>
      <c r="CA226" s="177">
        <v>8</v>
      </c>
      <c r="CB226" s="177">
        <v>1</v>
      </c>
      <c r="CZ226" s="146">
        <v>0</v>
      </c>
    </row>
    <row r="227" spans="1:104">
      <c r="A227" s="171">
        <v>98</v>
      </c>
      <c r="B227" s="172" t="s">
        <v>378</v>
      </c>
      <c r="C227" s="173" t="s">
        <v>379</v>
      </c>
      <c r="D227" s="174" t="s">
        <v>262</v>
      </c>
      <c r="E227" s="175">
        <v>792.23387863490905</v>
      </c>
      <c r="F227" s="175">
        <v>0</v>
      </c>
      <c r="G227" s="176">
        <f t="shared" si="18"/>
        <v>0</v>
      </c>
      <c r="O227" s="170">
        <v>2</v>
      </c>
      <c r="AA227" s="146">
        <v>8</v>
      </c>
      <c r="AB227" s="146">
        <v>1</v>
      </c>
      <c r="AC227" s="146">
        <v>3</v>
      </c>
      <c r="AZ227" s="146">
        <v>1</v>
      </c>
      <c r="BA227" s="146">
        <f t="shared" si="19"/>
        <v>0</v>
      </c>
      <c r="BB227" s="146">
        <f t="shared" si="20"/>
        <v>0</v>
      </c>
      <c r="BC227" s="146">
        <f t="shared" si="21"/>
        <v>0</v>
      </c>
      <c r="BD227" s="146">
        <f t="shared" si="22"/>
        <v>0</v>
      </c>
      <c r="BE227" s="146">
        <f t="shared" si="23"/>
        <v>0</v>
      </c>
      <c r="CA227" s="177">
        <v>8</v>
      </c>
      <c r="CB227" s="177">
        <v>1</v>
      </c>
      <c r="CZ227" s="146">
        <v>0</v>
      </c>
    </row>
    <row r="228" spans="1:104">
      <c r="A228" s="171">
        <v>99</v>
      </c>
      <c r="B228" s="172" t="s">
        <v>380</v>
      </c>
      <c r="C228" s="173" t="s">
        <v>381</v>
      </c>
      <c r="D228" s="174" t="s">
        <v>262</v>
      </c>
      <c r="E228" s="175">
        <v>88.025986514989896</v>
      </c>
      <c r="F228" s="175">
        <v>0</v>
      </c>
      <c r="G228" s="176">
        <f t="shared" si="18"/>
        <v>0</v>
      </c>
      <c r="O228" s="170">
        <v>2</v>
      </c>
      <c r="AA228" s="146">
        <v>8</v>
      </c>
      <c r="AB228" s="146">
        <v>1</v>
      </c>
      <c r="AC228" s="146">
        <v>3</v>
      </c>
      <c r="AZ228" s="146">
        <v>1</v>
      </c>
      <c r="BA228" s="146">
        <f t="shared" si="19"/>
        <v>0</v>
      </c>
      <c r="BB228" s="146">
        <f t="shared" si="20"/>
        <v>0</v>
      </c>
      <c r="BC228" s="146">
        <f t="shared" si="21"/>
        <v>0</v>
      </c>
      <c r="BD228" s="146">
        <f t="shared" si="22"/>
        <v>0</v>
      </c>
      <c r="BE228" s="146">
        <f t="shared" si="23"/>
        <v>0</v>
      </c>
      <c r="CA228" s="177">
        <v>8</v>
      </c>
      <c r="CB228" s="177">
        <v>1</v>
      </c>
      <c r="CZ228" s="146">
        <v>0</v>
      </c>
    </row>
    <row r="229" spans="1:104">
      <c r="A229" s="171">
        <v>100</v>
      </c>
      <c r="B229" s="172" t="s">
        <v>382</v>
      </c>
      <c r="C229" s="173" t="s">
        <v>383</v>
      </c>
      <c r="D229" s="174" t="s">
        <v>262</v>
      </c>
      <c r="E229" s="175">
        <v>352.10394605995901</v>
      </c>
      <c r="F229" s="175">
        <v>0</v>
      </c>
      <c r="G229" s="176">
        <f t="shared" si="18"/>
        <v>0</v>
      </c>
      <c r="O229" s="170">
        <v>2</v>
      </c>
      <c r="AA229" s="146">
        <v>8</v>
      </c>
      <c r="AB229" s="146">
        <v>1</v>
      </c>
      <c r="AC229" s="146">
        <v>3</v>
      </c>
      <c r="AZ229" s="146">
        <v>1</v>
      </c>
      <c r="BA229" s="146">
        <f t="shared" si="19"/>
        <v>0</v>
      </c>
      <c r="BB229" s="146">
        <f t="shared" si="20"/>
        <v>0</v>
      </c>
      <c r="BC229" s="146">
        <f t="shared" si="21"/>
        <v>0</v>
      </c>
      <c r="BD229" s="146">
        <f t="shared" si="22"/>
        <v>0</v>
      </c>
      <c r="BE229" s="146">
        <f t="shared" si="23"/>
        <v>0</v>
      </c>
      <c r="CA229" s="177">
        <v>8</v>
      </c>
      <c r="CB229" s="177">
        <v>1</v>
      </c>
      <c r="CZ229" s="146">
        <v>0</v>
      </c>
    </row>
    <row r="230" spans="1:104">
      <c r="A230" s="171">
        <v>101</v>
      </c>
      <c r="B230" s="172" t="s">
        <v>384</v>
      </c>
      <c r="C230" s="173" t="s">
        <v>385</v>
      </c>
      <c r="D230" s="174" t="s">
        <v>262</v>
      </c>
      <c r="E230" s="175">
        <v>88.025986514989896</v>
      </c>
      <c r="F230" s="175">
        <v>0</v>
      </c>
      <c r="G230" s="176">
        <f t="shared" si="18"/>
        <v>0</v>
      </c>
      <c r="O230" s="170">
        <v>2</v>
      </c>
      <c r="AA230" s="146">
        <v>8</v>
      </c>
      <c r="AB230" s="146">
        <v>1</v>
      </c>
      <c r="AC230" s="146">
        <v>3</v>
      </c>
      <c r="AZ230" s="146">
        <v>1</v>
      </c>
      <c r="BA230" s="146">
        <f t="shared" si="19"/>
        <v>0</v>
      </c>
      <c r="BB230" s="146">
        <f t="shared" si="20"/>
        <v>0</v>
      </c>
      <c r="BC230" s="146">
        <f t="shared" si="21"/>
        <v>0</v>
      </c>
      <c r="BD230" s="146">
        <f t="shared" si="22"/>
        <v>0</v>
      </c>
      <c r="BE230" s="146">
        <f t="shared" si="23"/>
        <v>0</v>
      </c>
      <c r="CA230" s="177">
        <v>8</v>
      </c>
      <c r="CB230" s="177">
        <v>1</v>
      </c>
      <c r="CZ230" s="146">
        <v>0</v>
      </c>
    </row>
    <row r="231" spans="1:104">
      <c r="A231" s="171">
        <v>102</v>
      </c>
      <c r="B231" s="172" t="s">
        <v>386</v>
      </c>
      <c r="C231" s="173" t="s">
        <v>387</v>
      </c>
      <c r="D231" s="174" t="s">
        <v>262</v>
      </c>
      <c r="E231" s="175">
        <v>88.025986514989896</v>
      </c>
      <c r="F231" s="175">
        <v>0</v>
      </c>
      <c r="G231" s="176">
        <f t="shared" si="18"/>
        <v>0</v>
      </c>
      <c r="O231" s="170">
        <v>2</v>
      </c>
      <c r="AA231" s="146">
        <v>8</v>
      </c>
      <c r="AB231" s="146">
        <v>1</v>
      </c>
      <c r="AC231" s="146">
        <v>3</v>
      </c>
      <c r="AZ231" s="146">
        <v>1</v>
      </c>
      <c r="BA231" s="146">
        <f t="shared" si="19"/>
        <v>0</v>
      </c>
      <c r="BB231" s="146">
        <f t="shared" si="20"/>
        <v>0</v>
      </c>
      <c r="BC231" s="146">
        <f t="shared" si="21"/>
        <v>0</v>
      </c>
      <c r="BD231" s="146">
        <f t="shared" si="22"/>
        <v>0</v>
      </c>
      <c r="BE231" s="146">
        <f t="shared" si="23"/>
        <v>0</v>
      </c>
      <c r="CA231" s="177">
        <v>8</v>
      </c>
      <c r="CB231" s="177">
        <v>1</v>
      </c>
      <c r="CZ231" s="146">
        <v>0</v>
      </c>
    </row>
    <row r="232" spans="1:104">
      <c r="A232" s="185"/>
      <c r="B232" s="186" t="s">
        <v>75</v>
      </c>
      <c r="C232" s="187" t="str">
        <f>CONCATENATE(B223," ",C223)</f>
        <v>D96 Přesuny suti a vybouraných hmot</v>
      </c>
      <c r="D232" s="188"/>
      <c r="E232" s="189"/>
      <c r="F232" s="190"/>
      <c r="G232" s="191">
        <f>SUM(G223:G231)</f>
        <v>0</v>
      </c>
      <c r="O232" s="170">
        <v>4</v>
      </c>
      <c r="BA232" s="192">
        <f>SUM(BA223:BA231)</f>
        <v>0</v>
      </c>
      <c r="BB232" s="192">
        <f>SUM(BB223:BB231)</f>
        <v>0</v>
      </c>
      <c r="BC232" s="192">
        <f>SUM(BC223:BC231)</f>
        <v>0</v>
      </c>
      <c r="BD232" s="192">
        <f>SUM(BD223:BD231)</f>
        <v>0</v>
      </c>
      <c r="BE232" s="192">
        <f>SUM(BE223:BE231)</f>
        <v>0</v>
      </c>
    </row>
    <row r="233" spans="1:104">
      <c r="E233" s="146"/>
    </row>
    <row r="234" spans="1:104">
      <c r="E234" s="146"/>
    </row>
    <row r="235" spans="1:104">
      <c r="E235" s="146"/>
    </row>
    <row r="236" spans="1:104">
      <c r="E236" s="146"/>
    </row>
    <row r="237" spans="1:104">
      <c r="E237" s="146"/>
    </row>
    <row r="238" spans="1:104">
      <c r="E238" s="146"/>
    </row>
    <row r="239" spans="1:104">
      <c r="E239" s="146"/>
    </row>
    <row r="240" spans="1:104">
      <c r="E240" s="146"/>
    </row>
    <row r="241" spans="1:7">
      <c r="E241" s="146"/>
    </row>
    <row r="242" spans="1:7">
      <c r="E242" s="146"/>
    </row>
    <row r="243" spans="1:7">
      <c r="E243" s="146"/>
    </row>
    <row r="244" spans="1:7">
      <c r="E244" s="146"/>
    </row>
    <row r="245" spans="1:7">
      <c r="E245" s="146"/>
    </row>
    <row r="246" spans="1:7">
      <c r="E246" s="146"/>
    </row>
    <row r="247" spans="1:7">
      <c r="E247" s="146"/>
    </row>
    <row r="248" spans="1:7">
      <c r="E248" s="146"/>
    </row>
    <row r="249" spans="1:7">
      <c r="E249" s="146"/>
    </row>
    <row r="250" spans="1:7">
      <c r="E250" s="146"/>
    </row>
    <row r="251" spans="1:7">
      <c r="E251" s="146"/>
    </row>
    <row r="252" spans="1:7">
      <c r="E252" s="146"/>
    </row>
    <row r="253" spans="1:7">
      <c r="E253" s="146"/>
    </row>
    <row r="254" spans="1:7">
      <c r="E254" s="146"/>
    </row>
    <row r="255" spans="1:7">
      <c r="E255" s="146"/>
    </row>
    <row r="256" spans="1:7">
      <c r="A256" s="193"/>
      <c r="B256" s="193"/>
      <c r="C256" s="193"/>
      <c r="D256" s="193"/>
      <c r="E256" s="193"/>
      <c r="F256" s="193"/>
      <c r="G256" s="193"/>
    </row>
    <row r="257" spans="1:7">
      <c r="A257" s="193"/>
      <c r="B257" s="193"/>
      <c r="C257" s="193"/>
      <c r="D257" s="193"/>
      <c r="E257" s="193"/>
      <c r="F257" s="193"/>
      <c r="G257" s="193"/>
    </row>
    <row r="258" spans="1:7">
      <c r="A258" s="193"/>
      <c r="B258" s="193"/>
      <c r="C258" s="193"/>
      <c r="D258" s="193"/>
      <c r="E258" s="193"/>
      <c r="F258" s="193"/>
      <c r="G258" s="193"/>
    </row>
    <row r="259" spans="1:7">
      <c r="A259" s="193"/>
      <c r="B259" s="193"/>
      <c r="C259" s="193"/>
      <c r="D259" s="193"/>
      <c r="E259" s="193"/>
      <c r="F259" s="193"/>
      <c r="G259" s="193"/>
    </row>
    <row r="260" spans="1:7">
      <c r="E260" s="146"/>
    </row>
    <row r="261" spans="1:7">
      <c r="E261" s="146"/>
    </row>
    <row r="262" spans="1:7">
      <c r="E262" s="146"/>
    </row>
    <row r="263" spans="1:7">
      <c r="E263" s="146"/>
    </row>
    <row r="264" spans="1:7">
      <c r="E264" s="146"/>
    </row>
    <row r="265" spans="1:7">
      <c r="E265" s="146"/>
    </row>
    <row r="266" spans="1:7">
      <c r="E266" s="146"/>
    </row>
    <row r="267" spans="1:7">
      <c r="E267" s="146"/>
    </row>
    <row r="268" spans="1:7">
      <c r="E268" s="146"/>
    </row>
    <row r="269" spans="1:7">
      <c r="E269" s="146"/>
    </row>
    <row r="270" spans="1:7">
      <c r="E270" s="146"/>
    </row>
    <row r="271" spans="1:7">
      <c r="E271" s="146"/>
    </row>
    <row r="272" spans="1:7">
      <c r="E272" s="146"/>
    </row>
    <row r="273" spans="5:5">
      <c r="E273" s="146"/>
    </row>
    <row r="274" spans="5:5">
      <c r="E274" s="146"/>
    </row>
    <row r="275" spans="5:5">
      <c r="E275" s="146"/>
    </row>
    <row r="276" spans="5:5">
      <c r="E276" s="146"/>
    </row>
    <row r="277" spans="5:5">
      <c r="E277" s="146"/>
    </row>
    <row r="278" spans="5:5">
      <c r="E278" s="146"/>
    </row>
    <row r="279" spans="5:5">
      <c r="E279" s="146"/>
    </row>
    <row r="280" spans="5:5">
      <c r="E280" s="146"/>
    </row>
    <row r="281" spans="5:5">
      <c r="E281" s="146"/>
    </row>
    <row r="282" spans="5:5">
      <c r="E282" s="146"/>
    </row>
    <row r="283" spans="5:5">
      <c r="E283" s="146"/>
    </row>
    <row r="284" spans="5:5">
      <c r="E284" s="146"/>
    </row>
    <row r="285" spans="5:5">
      <c r="E285" s="146"/>
    </row>
    <row r="286" spans="5:5">
      <c r="E286" s="146"/>
    </row>
    <row r="287" spans="5:5">
      <c r="E287" s="146"/>
    </row>
    <row r="288" spans="5:5">
      <c r="E288" s="146"/>
    </row>
    <row r="289" spans="1:7">
      <c r="E289" s="146"/>
    </row>
    <row r="290" spans="1:7">
      <c r="E290" s="146"/>
    </row>
    <row r="291" spans="1:7">
      <c r="A291" s="194"/>
      <c r="B291" s="194"/>
    </row>
    <row r="292" spans="1:7">
      <c r="A292" s="193"/>
      <c r="B292" s="193"/>
      <c r="C292" s="196"/>
      <c r="D292" s="196"/>
      <c r="E292" s="197"/>
      <c r="F292" s="196"/>
      <c r="G292" s="198"/>
    </row>
    <row r="293" spans="1:7">
      <c r="A293" s="199"/>
      <c r="B293" s="199"/>
      <c r="C293" s="193"/>
      <c r="D293" s="193"/>
      <c r="E293" s="200"/>
      <c r="F293" s="193"/>
      <c r="G293" s="193"/>
    </row>
    <row r="294" spans="1:7">
      <c r="A294" s="193"/>
      <c r="B294" s="193"/>
      <c r="C294" s="193"/>
      <c r="D294" s="193"/>
      <c r="E294" s="200"/>
      <c r="F294" s="193"/>
      <c r="G294" s="193"/>
    </row>
    <row r="295" spans="1:7">
      <c r="A295" s="193"/>
      <c r="B295" s="193"/>
      <c r="C295" s="193"/>
      <c r="D295" s="193"/>
      <c r="E295" s="200"/>
      <c r="F295" s="193"/>
      <c r="G295" s="193"/>
    </row>
    <row r="296" spans="1:7">
      <c r="A296" s="193"/>
      <c r="B296" s="193"/>
      <c r="C296" s="193"/>
      <c r="D296" s="193"/>
      <c r="E296" s="200"/>
      <c r="F296" s="193"/>
      <c r="G296" s="193"/>
    </row>
    <row r="297" spans="1:7">
      <c r="A297" s="193"/>
      <c r="B297" s="193"/>
      <c r="C297" s="193"/>
      <c r="D297" s="193"/>
      <c r="E297" s="200"/>
      <c r="F297" s="193"/>
      <c r="G297" s="193"/>
    </row>
    <row r="298" spans="1:7">
      <c r="A298" s="193"/>
      <c r="B298" s="193"/>
      <c r="C298" s="193"/>
      <c r="D298" s="193"/>
      <c r="E298" s="200"/>
      <c r="F298" s="193"/>
      <c r="G298" s="193"/>
    </row>
    <row r="299" spans="1:7">
      <c r="A299" s="193"/>
      <c r="B299" s="193"/>
      <c r="C299" s="193"/>
      <c r="D299" s="193"/>
      <c r="E299" s="200"/>
      <c r="F299" s="193"/>
      <c r="G299" s="193"/>
    </row>
    <row r="300" spans="1:7">
      <c r="A300" s="193"/>
      <c r="B300" s="193"/>
      <c r="C300" s="193"/>
      <c r="D300" s="193"/>
      <c r="E300" s="200"/>
      <c r="F300" s="193"/>
      <c r="G300" s="193"/>
    </row>
    <row r="301" spans="1:7">
      <c r="A301" s="193"/>
      <c r="B301" s="193"/>
      <c r="C301" s="193"/>
      <c r="D301" s="193"/>
      <c r="E301" s="200"/>
      <c r="F301" s="193"/>
      <c r="G301" s="193"/>
    </row>
    <row r="302" spans="1:7">
      <c r="A302" s="193"/>
      <c r="B302" s="193"/>
      <c r="C302" s="193"/>
      <c r="D302" s="193"/>
      <c r="E302" s="200"/>
      <c r="F302" s="193"/>
      <c r="G302" s="193"/>
    </row>
    <row r="303" spans="1:7">
      <c r="A303" s="193"/>
      <c r="B303" s="193"/>
      <c r="C303" s="193"/>
      <c r="D303" s="193"/>
      <c r="E303" s="200"/>
      <c r="F303" s="193"/>
      <c r="G303" s="193"/>
    </row>
    <row r="304" spans="1:7">
      <c r="A304" s="193"/>
      <c r="B304" s="193"/>
      <c r="C304" s="193"/>
      <c r="D304" s="193"/>
      <c r="E304" s="200"/>
      <c r="F304" s="193"/>
      <c r="G304" s="193"/>
    </row>
    <row r="305" spans="1:7">
      <c r="A305" s="193"/>
      <c r="B305" s="193"/>
      <c r="C305" s="193"/>
      <c r="D305" s="193"/>
      <c r="E305" s="200"/>
      <c r="F305" s="193"/>
      <c r="G305" s="193"/>
    </row>
  </sheetData>
  <mergeCells count="88">
    <mergeCell ref="A1:G1"/>
    <mergeCell ref="A3:B3"/>
    <mergeCell ref="A4:B4"/>
    <mergeCell ref="E4:G4"/>
    <mergeCell ref="C22:D22"/>
    <mergeCell ref="C24:G24"/>
    <mergeCell ref="C25:D25"/>
    <mergeCell ref="C39:G39"/>
    <mergeCell ref="C40:G40"/>
    <mergeCell ref="C43:G43"/>
    <mergeCell ref="C44:G44"/>
    <mergeCell ref="C51:D51"/>
    <mergeCell ref="C29:G29"/>
    <mergeCell ref="C30:G30"/>
    <mergeCell ref="C31:G31"/>
    <mergeCell ref="C32:G32"/>
    <mergeCell ref="C33:G33"/>
    <mergeCell ref="C34:G34"/>
    <mergeCell ref="C35:G35"/>
    <mergeCell ref="C36:D36"/>
    <mergeCell ref="C37:D37"/>
    <mergeCell ref="C41:G41"/>
    <mergeCell ref="C42:G42"/>
    <mergeCell ref="C80:G80"/>
    <mergeCell ref="C81:G81"/>
    <mergeCell ref="C82:D82"/>
    <mergeCell ref="C60:G60"/>
    <mergeCell ref="C62:D62"/>
    <mergeCell ref="C67:G67"/>
    <mergeCell ref="C68:G68"/>
    <mergeCell ref="C69:G69"/>
    <mergeCell ref="C70:D70"/>
    <mergeCell ref="C74:G74"/>
    <mergeCell ref="C75:G75"/>
    <mergeCell ref="C76:G76"/>
    <mergeCell ref="C77:D77"/>
    <mergeCell ref="C79:G79"/>
    <mergeCell ref="C117:G117"/>
    <mergeCell ref="C118:D118"/>
    <mergeCell ref="C120:G120"/>
    <mergeCell ref="C84:G84"/>
    <mergeCell ref="C85:G85"/>
    <mergeCell ref="C86:G86"/>
    <mergeCell ref="C88:G88"/>
    <mergeCell ref="C89:G89"/>
    <mergeCell ref="C90:D90"/>
    <mergeCell ref="C110:G110"/>
    <mergeCell ref="C111:D111"/>
    <mergeCell ref="C113:G113"/>
    <mergeCell ref="C114:D114"/>
    <mergeCell ref="C115:D115"/>
    <mergeCell ref="C140:G140"/>
    <mergeCell ref="C141:G141"/>
    <mergeCell ref="C142:D142"/>
    <mergeCell ref="C121:D121"/>
    <mergeCell ref="C123:G123"/>
    <mergeCell ref="C125:G125"/>
    <mergeCell ref="C126:D126"/>
    <mergeCell ref="C128:G128"/>
    <mergeCell ref="C129:D129"/>
    <mergeCell ref="C133:G133"/>
    <mergeCell ref="C134:G134"/>
    <mergeCell ref="C135:G135"/>
    <mergeCell ref="C137:G137"/>
    <mergeCell ref="C138:G138"/>
    <mergeCell ref="C143:D143"/>
    <mergeCell ref="C145:G145"/>
    <mergeCell ref="C146:G146"/>
    <mergeCell ref="C147:D147"/>
    <mergeCell ref="C148:D148"/>
    <mergeCell ref="C203:D203"/>
    <mergeCell ref="C158:G158"/>
    <mergeCell ref="C159:D159"/>
    <mergeCell ref="C161:G161"/>
    <mergeCell ref="C162:D162"/>
    <mergeCell ref="C164:G164"/>
    <mergeCell ref="C165:G165"/>
    <mergeCell ref="C166:D166"/>
    <mergeCell ref="C195:G195"/>
    <mergeCell ref="C196:G196"/>
    <mergeCell ref="C197:D197"/>
    <mergeCell ref="C201:G201"/>
    <mergeCell ref="C202:G202"/>
    <mergeCell ref="C205:G205"/>
    <mergeCell ref="C206:G206"/>
    <mergeCell ref="C207:D207"/>
    <mergeCell ref="C212:G212"/>
    <mergeCell ref="C213:G213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Valenta</dc:creator>
  <cp:lastModifiedBy>Karel Valenta</cp:lastModifiedBy>
  <dcterms:created xsi:type="dcterms:W3CDTF">2012-06-14T13:22:52Z</dcterms:created>
  <dcterms:modified xsi:type="dcterms:W3CDTF">2012-06-14T14:39:58Z</dcterms:modified>
</cp:coreProperties>
</file>